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ka\Documents\Předmětová komise\SPŠS\Komise 2022-2023\MZ\"/>
    </mc:Choice>
  </mc:AlternateContent>
  <bookViews>
    <workbookView xWindow="0" yWindow="0" windowWidth="28665" windowHeight="12300" activeTab="1"/>
  </bookViews>
  <sheets>
    <sheet name="vyber" sheetId="1" r:id="rId1"/>
    <sheet name="kanon" sheetId="2" r:id="rId2"/>
    <sheet name="tisk" sheetId="3" r:id="rId3"/>
  </sheets>
  <definedNames>
    <definedName name="_xlnm._FilterDatabase" localSheetId="1" hidden="1">kanon!$A$1:$H$122</definedName>
    <definedName name="_xlnm._FilterDatabase" localSheetId="0" hidden="1">vyber!#REF!</definedName>
    <definedName name="_xlnm.Print_Area" localSheetId="2">tisk!$A$1:$E$39</definedName>
    <definedName name="Třída">vyber!#REF!</definedName>
    <definedName name="Z_0C1A0BF3_30C1_459D_BC80_518D0CF8F3AE_.wvu.FilterData" localSheetId="1" hidden="1">kanon!$D$1:$E$55</definedName>
  </definedNames>
  <calcPr calcId="162913"/>
  <customWorkbookViews>
    <customWorkbookView name="KabinetVT – osobní zobrazení" guid="{0C1A0BF3-30C1-459D-BC80-518D0CF8F3AE}" mergeInterval="0" personalView="1" maximized="1" windowWidth="1916" windowHeight="86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D20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9" i="1"/>
  <c r="H26" i="2"/>
  <c r="H25" i="2"/>
  <c r="H24" i="2"/>
  <c r="H38" i="2"/>
  <c r="G38" i="2"/>
  <c r="G27" i="2"/>
  <c r="G25" i="2"/>
  <c r="G4" i="2"/>
  <c r="H4" i="2"/>
  <c r="G5" i="2"/>
  <c r="G6" i="2"/>
  <c r="G7" i="2"/>
  <c r="G8" i="2"/>
  <c r="G9" i="2"/>
  <c r="G11" i="2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9" i="1"/>
  <c r="G34" i="2" l="1"/>
  <c r="H34" i="2"/>
  <c r="H58" i="2"/>
  <c r="H59" i="2"/>
  <c r="H60" i="2"/>
  <c r="H61" i="2"/>
  <c r="H62" i="2"/>
  <c r="H63" i="2"/>
  <c r="H64" i="2"/>
  <c r="H65" i="2"/>
  <c r="H66" i="2"/>
  <c r="H67" i="2"/>
  <c r="G59" i="2"/>
  <c r="G60" i="2"/>
  <c r="G61" i="2"/>
  <c r="G62" i="2"/>
  <c r="G63" i="2"/>
  <c r="G64" i="2"/>
  <c r="G65" i="2"/>
  <c r="G66" i="2"/>
  <c r="G67" i="2"/>
  <c r="G58" i="2"/>
  <c r="G26" i="2"/>
  <c r="G36" i="2"/>
  <c r="H36" i="2"/>
  <c r="G24" i="2"/>
  <c r="E12" i="1" l="1"/>
  <c r="D12" i="1" s="1"/>
  <c r="F17" i="1"/>
  <c r="D17" i="1" s="1"/>
  <c r="F16" i="1"/>
  <c r="H12" i="2"/>
  <c r="H13" i="2"/>
  <c r="H14" i="2"/>
  <c r="H15" i="2"/>
  <c r="H16" i="2"/>
  <c r="H17" i="2"/>
  <c r="H18" i="2"/>
  <c r="H19" i="2"/>
  <c r="H20" i="2"/>
  <c r="H21" i="2"/>
  <c r="H22" i="2"/>
  <c r="H23" i="2"/>
  <c r="H28" i="2"/>
  <c r="H29" i="2"/>
  <c r="H30" i="2"/>
  <c r="H31" i="2"/>
  <c r="H32" i="2"/>
  <c r="H33" i="2"/>
  <c r="H35" i="2"/>
  <c r="H37" i="2"/>
  <c r="H5" i="2"/>
  <c r="H6" i="2"/>
  <c r="H7" i="2"/>
  <c r="H8" i="2"/>
  <c r="H10" i="2"/>
  <c r="H11" i="2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C5" i="3"/>
  <c r="B6" i="3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2" i="2"/>
  <c r="G2" i="2"/>
  <c r="G3" i="2"/>
  <c r="G12" i="2"/>
  <c r="G13" i="2"/>
  <c r="G14" i="2"/>
  <c r="G15" i="2"/>
  <c r="G16" i="2"/>
  <c r="G17" i="2"/>
  <c r="G18" i="2"/>
  <c r="G19" i="2"/>
  <c r="G20" i="2"/>
  <c r="G21" i="2"/>
  <c r="G22" i="2"/>
  <c r="G23" i="2"/>
  <c r="G28" i="2"/>
  <c r="G29" i="2"/>
  <c r="G30" i="2"/>
  <c r="G31" i="2"/>
  <c r="G32" i="2"/>
  <c r="G33" i="2"/>
  <c r="G35" i="2"/>
  <c r="G37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B22" i="1" l="1"/>
  <c r="B19" i="1"/>
  <c r="B23" i="1"/>
  <c r="B27" i="1"/>
  <c r="B31" i="1"/>
  <c r="B35" i="1"/>
  <c r="B20" i="1"/>
  <c r="B24" i="1"/>
  <c r="B28" i="1"/>
  <c r="B32" i="1"/>
  <c r="B36" i="1"/>
  <c r="B21" i="1"/>
  <c r="B25" i="1"/>
  <c r="B29" i="1"/>
  <c r="B33" i="1"/>
  <c r="B37" i="1"/>
  <c r="B26" i="1"/>
  <c r="B30" i="1"/>
  <c r="B34" i="1"/>
  <c r="B38" i="1"/>
  <c r="B28" i="3"/>
  <c r="D28" i="3"/>
  <c r="C28" i="3"/>
  <c r="B24" i="3"/>
  <c r="D24" i="3"/>
  <c r="C24" i="3"/>
  <c r="B20" i="3"/>
  <c r="D20" i="3"/>
  <c r="C20" i="3"/>
  <c r="B16" i="3"/>
  <c r="D16" i="3"/>
  <c r="C16" i="3"/>
  <c r="B12" i="3"/>
  <c r="D12" i="3"/>
  <c r="C12" i="3"/>
  <c r="D27" i="3"/>
  <c r="C27" i="3"/>
  <c r="B27" i="3"/>
  <c r="D23" i="3"/>
  <c r="C23" i="3"/>
  <c r="B23" i="3"/>
  <c r="D19" i="3"/>
  <c r="C19" i="3"/>
  <c r="B19" i="3"/>
  <c r="D15" i="3"/>
  <c r="C15" i="3"/>
  <c r="B15" i="3"/>
  <c r="D11" i="3"/>
  <c r="C11" i="3"/>
  <c r="B11" i="3"/>
  <c r="D26" i="3"/>
  <c r="C26" i="3"/>
  <c r="B26" i="3"/>
  <c r="D22" i="3"/>
  <c r="C22" i="3"/>
  <c r="B22" i="3"/>
  <c r="D18" i="3"/>
  <c r="C18" i="3"/>
  <c r="B18" i="3"/>
  <c r="D14" i="3"/>
  <c r="C14" i="3"/>
  <c r="B14" i="3"/>
  <c r="D10" i="3"/>
  <c r="C10" i="3"/>
  <c r="B10" i="3"/>
  <c r="B25" i="3"/>
  <c r="D25" i="3"/>
  <c r="C25" i="3"/>
  <c r="B21" i="3"/>
  <c r="D21" i="3"/>
  <c r="C21" i="3"/>
  <c r="B17" i="3"/>
  <c r="D17" i="3"/>
  <c r="C17" i="3"/>
  <c r="B13" i="3"/>
  <c r="D13" i="3"/>
  <c r="C13" i="3"/>
  <c r="D9" i="3"/>
  <c r="C9" i="3"/>
  <c r="B9" i="3"/>
  <c r="D16" i="1"/>
  <c r="F14" i="1"/>
  <c r="D14" i="1" s="1"/>
  <c r="E13" i="1"/>
  <c r="D13" i="1" s="1"/>
  <c r="F15" i="1"/>
  <c r="D15" i="1" s="1"/>
</calcChain>
</file>

<file path=xl/sharedStrings.xml><?xml version="1.0" encoding="utf-8"?>
<sst xmlns="http://schemas.openxmlformats.org/spreadsheetml/2006/main" count="199" uniqueCount="172">
  <si>
    <t>Karel Havlíček Borovský</t>
  </si>
  <si>
    <t>Autor</t>
  </si>
  <si>
    <t>Dílo</t>
  </si>
  <si>
    <t>William Shakespeare</t>
  </si>
  <si>
    <t>Romeo a Julie</t>
  </si>
  <si>
    <t>Edgar Allan Poe</t>
  </si>
  <si>
    <t>Alexandr Sergejevič Puškin</t>
  </si>
  <si>
    <t>Evžen Oněgin</t>
  </si>
  <si>
    <t>Karel Hynek Mácha</t>
  </si>
  <si>
    <t>Máj</t>
  </si>
  <si>
    <t>Karel Jaromír Erben</t>
  </si>
  <si>
    <t>Kytice</t>
  </si>
  <si>
    <t>Božena Němcová</t>
  </si>
  <si>
    <t>Oscar Wilde</t>
  </si>
  <si>
    <t>Erich Maria Remarque</t>
  </si>
  <si>
    <t>Na západní frontě klid</t>
  </si>
  <si>
    <t>Ernest Hemingway</t>
  </si>
  <si>
    <t>Honoré de Balzac</t>
  </si>
  <si>
    <t>Otec Goriot</t>
  </si>
  <si>
    <t>Nikolaj Vasiljevič Gogol</t>
  </si>
  <si>
    <t>Revizor</t>
  </si>
  <si>
    <t>George Bernard Shaw</t>
  </si>
  <si>
    <t>Pygmalion</t>
  </si>
  <si>
    <t>Romain Rolland</t>
  </si>
  <si>
    <t>Petr a Lucie</t>
  </si>
  <si>
    <t>Moliére</t>
  </si>
  <si>
    <t>Franz Kafka</t>
  </si>
  <si>
    <t>Proměna</t>
  </si>
  <si>
    <t>George Orwell</t>
  </si>
  <si>
    <t>Farma zvířat</t>
  </si>
  <si>
    <t>Sofoklés</t>
  </si>
  <si>
    <t>Antigona</t>
  </si>
  <si>
    <t>Maryša</t>
  </si>
  <si>
    <t>Victor Hugo</t>
  </si>
  <si>
    <t>Jan Neruda</t>
  </si>
  <si>
    <t>Nevyplněn</t>
  </si>
  <si>
    <t>Nevyplněno</t>
  </si>
  <si>
    <t>Obraz Doriana Graye</t>
  </si>
  <si>
    <t>William Styron</t>
  </si>
  <si>
    <t>Sophiina volba</t>
  </si>
  <si>
    <t>P</t>
  </si>
  <si>
    <t>D</t>
  </si>
  <si>
    <t>kanon_kod</t>
  </si>
  <si>
    <t>c_dila</t>
  </si>
  <si>
    <t>c_oblasti</t>
  </si>
  <si>
    <t>zanr_znacka</t>
  </si>
  <si>
    <t>Poezie/Drama</t>
  </si>
  <si>
    <t>Seznam literárních děl pro ústní maturitní zkoušku</t>
  </si>
  <si>
    <t>Český jazyk a literatura</t>
  </si>
  <si>
    <t>Třída:</t>
  </si>
  <si>
    <t>Jméno a příjmení:</t>
  </si>
  <si>
    <t>Číslo</t>
  </si>
  <si>
    <t>c_kanonu</t>
  </si>
  <si>
    <t>Musí být vybráno:</t>
  </si>
  <si>
    <t>Pokyny pro vyplnění</t>
  </si>
  <si>
    <t>Žánr</t>
  </si>
  <si>
    <t>Oblast</t>
  </si>
  <si>
    <t>Kód</t>
  </si>
  <si>
    <t>Jméno:</t>
  </si>
  <si>
    <t>Příjmení:</t>
  </si>
  <si>
    <t>podpis</t>
  </si>
  <si>
    <t>Vyplňte své jméno, příjmení a vyberte svoji třídu.</t>
  </si>
  <si>
    <t>Zkontrolujte, zda jste splnili všechny podmínky pro výběr (u všech vám svítí "SPLNĚNO").</t>
  </si>
  <si>
    <t>Běžte na list "tisk", tento list vytiskněte, podepište a odevzdejte svému vyučujícímu českého jazyka.</t>
  </si>
  <si>
    <t>Vyberte si díla z listu s názven "kanon" a zadejte čísla těchto děl do listu "vyber" do zelených polí na řádcích 19-38.</t>
  </si>
  <si>
    <t>Lakomec</t>
  </si>
  <si>
    <t>Alespoň dvě dramata.</t>
  </si>
  <si>
    <t>Alespoň dvě poezie.</t>
  </si>
  <si>
    <t>Alespoň dvě díla z oblasti číslo 1.</t>
  </si>
  <si>
    <t>Alespoň tři díla z oblasti číslo 2.</t>
  </si>
  <si>
    <t>Alespoň pět děl z oblasti číslo 4.</t>
  </si>
  <si>
    <t>Alespoň čtyři díla z oblasti číslo 3.</t>
  </si>
  <si>
    <t>Povídky malostranské</t>
  </si>
  <si>
    <t>Alois a Vilém Mrštíkovi</t>
  </si>
  <si>
    <t>Stařec a moře</t>
  </si>
  <si>
    <t>Velký Gatsby</t>
  </si>
  <si>
    <t>Francis Scott Fitzgerald</t>
  </si>
  <si>
    <t>William Golding</t>
  </si>
  <si>
    <t>Pán much</t>
  </si>
  <si>
    <t>Lolita</t>
  </si>
  <si>
    <t>Petr Bezruč</t>
  </si>
  <si>
    <t>Slezské písně</t>
  </si>
  <si>
    <t>Jiří Wolker</t>
  </si>
  <si>
    <t>Těžká hodina</t>
  </si>
  <si>
    <t>Vítězslav Nezval</t>
  </si>
  <si>
    <t>Edison</t>
  </si>
  <si>
    <t>Jaroslav Seifert</t>
  </si>
  <si>
    <t>Viktor Dyk</t>
  </si>
  <si>
    <t>Krysař</t>
  </si>
  <si>
    <t>Jaroslav Hašek</t>
  </si>
  <si>
    <t>Osudy dobrého vojáka Švejka za světové války (1. díl)</t>
  </si>
  <si>
    <t>Nikola Šuhaj loupežník</t>
  </si>
  <si>
    <t>Karel Čapek</t>
  </si>
  <si>
    <t>Vladislav Vančura</t>
  </si>
  <si>
    <t>Rozmarné léto</t>
  </si>
  <si>
    <t>Bylo nás pět</t>
  </si>
  <si>
    <t>Saturnin</t>
  </si>
  <si>
    <t>Josef Škvorecký</t>
  </si>
  <si>
    <t>Ladislav Fuks</t>
  </si>
  <si>
    <t>Spalovač mrtvol</t>
  </si>
  <si>
    <t>Arnošt Lustig</t>
  </si>
  <si>
    <t>Modlitba pro Kateřinu Horovitzovou</t>
  </si>
  <si>
    <t>Bohumil Hrabal</t>
  </si>
  <si>
    <t>Ostře sledované vlaky</t>
  </si>
  <si>
    <t>Ota Pavel</t>
  </si>
  <si>
    <t>Smrt krásných srnců</t>
  </si>
  <si>
    <t>Bílá nemoc</t>
  </si>
  <si>
    <t>Václav Havel</t>
  </si>
  <si>
    <t>Audience</t>
  </si>
  <si>
    <t>IV. A</t>
  </si>
  <si>
    <t>IV. B</t>
  </si>
  <si>
    <t>IV. C</t>
  </si>
  <si>
    <t>R.U.R.</t>
  </si>
  <si>
    <t xml:space="preserve">Jack Kerouac                                                      </t>
  </si>
  <si>
    <t>Na cestě</t>
  </si>
  <si>
    <t xml:space="preserve">Ivan Olbracht                                                   </t>
  </si>
  <si>
    <t xml:space="preserve">Karel Čapek                                                      </t>
  </si>
  <si>
    <t xml:space="preserve">Karel Poláček                                                  </t>
  </si>
  <si>
    <t xml:space="preserve">Zdeněk Jirotka                                                 </t>
  </si>
  <si>
    <t xml:space="preserve">Michal Viewegh                                                </t>
  </si>
  <si>
    <t>Havran a jiné básně</t>
  </si>
  <si>
    <t>IV. D</t>
  </si>
  <si>
    <r>
      <rPr>
        <b/>
        <sz val="12"/>
        <rFont val="Calibri"/>
        <family val="2"/>
        <charset val="238"/>
      </rPr>
      <t>Střední průmyslová škola strojnická Olomouc</t>
    </r>
    <r>
      <rPr>
        <sz val="12"/>
        <rFont val="Calibri"/>
        <family val="2"/>
        <charset val="238"/>
      </rPr>
      <t xml:space="preserve">
17. listopadu 995/49, 779 00 Olomouc
Tel. 585 549 111, IČ 00601748, www.spssol.cz</t>
    </r>
  </si>
  <si>
    <t>Jan Ámos Komenský</t>
  </si>
  <si>
    <t>Labyrint světa a ráj srdce</t>
  </si>
  <si>
    <t>Giovanni Boccaccio</t>
  </si>
  <si>
    <t>Dekameron</t>
  </si>
  <si>
    <t>Jules Verne</t>
  </si>
  <si>
    <t>Dvacet tisíc mil pod mořem</t>
  </si>
  <si>
    <t>František Ladislav Čelakovský</t>
  </si>
  <si>
    <t>Ohlas písní ruských</t>
  </si>
  <si>
    <t>Tyrolské elegie</t>
  </si>
  <si>
    <t>Svatopluk Čech</t>
  </si>
  <si>
    <t>Divá Bára</t>
  </si>
  <si>
    <t>Alois Jirásek</t>
  </si>
  <si>
    <t>Staré pověsti české</t>
  </si>
  <si>
    <t>John Ronald Reuel Tolkien</t>
  </si>
  <si>
    <t>Hobit</t>
  </si>
  <si>
    <t>John Boyne</t>
  </si>
  <si>
    <t>Chlapec v pruhovaném pyžamu</t>
  </si>
  <si>
    <t>Jo Nesbo</t>
  </si>
  <si>
    <t>Syn</t>
  </si>
  <si>
    <t>Robert Merle</t>
  </si>
  <si>
    <t>Smrt je mým řemeslem</t>
  </si>
  <si>
    <t>Vladimír Nabokov</t>
  </si>
  <si>
    <t>Na vlnách TSF</t>
  </si>
  <si>
    <t>Radek John</t>
  </si>
  <si>
    <t>Memento</t>
  </si>
  <si>
    <t>Tankový prapor</t>
  </si>
  <si>
    <t>Účastníci zájezdu</t>
  </si>
  <si>
    <t>Nový epochální výlet pana Broučka, tentokráte do XV. století</t>
  </si>
  <si>
    <t>Chrám Matky Boží v Paříži</t>
  </si>
  <si>
    <t>Carlo Goldoni</t>
  </si>
  <si>
    <t>Sluha dvou pánů</t>
  </si>
  <si>
    <t>Drama</t>
  </si>
  <si>
    <t>Guy de Maupassant</t>
  </si>
  <si>
    <t>Kulička</t>
  </si>
  <si>
    <t>Vyhoďme ho z kola ven</t>
  </si>
  <si>
    <t>451 stupňů Fahrenheita</t>
  </si>
  <si>
    <t>Poezie</t>
  </si>
  <si>
    <t xml:space="preserve">Kateřina Tučková                                                                                                            </t>
  </si>
  <si>
    <t>Vyhnání Gerty Schnirch</t>
  </si>
  <si>
    <t>Květy zla</t>
  </si>
  <si>
    <t>Jan Otčenášek</t>
  </si>
  <si>
    <t>Romeo, Julie a tma</t>
  </si>
  <si>
    <t>Robinson Crusoe</t>
  </si>
  <si>
    <t>Daniel Defoe</t>
  </si>
  <si>
    <t>Charles Baudelaire</t>
  </si>
  <si>
    <t>Ken Kesey</t>
  </si>
  <si>
    <t>Friedrich Dürenmatt</t>
  </si>
  <si>
    <t>Návštěva staré dámy</t>
  </si>
  <si>
    <t>Ray Bradbury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</si>
</sst>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0" xfId="0" applyFont="1" applyFill="1" applyAlignment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/>
    <xf numFmtId="0" fontId="8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3" xfId="0" applyFont="1" applyBorder="1"/>
    <xf numFmtId="0" fontId="0" fillId="0" borderId="1" xfId="0" applyBorder="1"/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0" fontId="1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 indent="1"/>
      <protection hidden="1"/>
    </xf>
    <xf numFmtId="0" fontId="8" fillId="0" borderId="0" xfId="0" applyFont="1" applyAlignment="1" applyProtection="1">
      <alignment horizontal="left" indent="1"/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Alignment="1" applyProtection="1">
      <alignment vertical="center"/>
      <protection hidden="1"/>
    </xf>
    <xf numFmtId="0" fontId="13" fillId="0" borderId="0" xfId="0" applyNumberFormat="1" applyFont="1" applyFill="1" applyAlignment="1" applyProtection="1">
      <alignment horizontal="left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Protection="1">
      <protection hidden="1"/>
    </xf>
    <xf numFmtId="0" fontId="13" fillId="0" borderId="0" xfId="0" applyNumberFormat="1" applyFont="1" applyFill="1" applyBorder="1" applyAlignment="1" applyProtection="1">
      <alignment horizontal="left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4" fillId="0" borderId="0" xfId="0" applyNumberFormat="1" applyFont="1" applyFill="1" applyAlignment="1" applyProtection="1">
      <alignment horizontal="left"/>
      <protection hidden="1"/>
    </xf>
    <xf numFmtId="0" fontId="14" fillId="0" borderId="0" xfId="0" applyNumberFormat="1" applyFont="1" applyFill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left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13" fillId="0" borderId="1" xfId="0" applyFont="1" applyFill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indent="1"/>
      <protection hidden="1"/>
    </xf>
    <xf numFmtId="0" fontId="8" fillId="0" borderId="1" xfId="0" applyFont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locked="0" hidden="1"/>
    </xf>
    <xf numFmtId="0" fontId="9" fillId="3" borderId="5" xfId="0" applyFont="1" applyFill="1" applyBorder="1" applyAlignment="1" applyProtection="1">
      <alignment horizontal="center" vertical="center"/>
      <protection locked="0" hidden="1"/>
    </xf>
    <xf numFmtId="0" fontId="9" fillId="3" borderId="6" xfId="0" applyFont="1" applyFill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vertical="center"/>
      <protection hidden="1"/>
    </xf>
    <xf numFmtId="0" fontId="2" fillId="0" borderId="1" xfId="0" applyFont="1" applyFill="1" applyBorder="1" applyAlignment="1">
      <alignment horizontal="center"/>
    </xf>
    <xf numFmtId="0" fontId="2" fillId="2" borderId="5" xfId="0" applyFont="1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5" xfId="0" applyBorder="1"/>
    <xf numFmtId="0" fontId="2" fillId="2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2" fillId="2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6" xfId="0" applyFill="1" applyBorder="1"/>
    <xf numFmtId="0" fontId="0" fillId="0" borderId="5" xfId="0" applyFill="1" applyBorder="1" applyAlignment="1">
      <alignment horizontal="center"/>
    </xf>
    <xf numFmtId="49" fontId="3" fillId="0" borderId="0" xfId="0" applyNumberFormat="1" applyFont="1" applyFill="1" applyBorder="1"/>
    <xf numFmtId="0" fontId="0" fillId="0" borderId="0" xfId="0" applyFill="1" applyBorder="1"/>
    <xf numFmtId="0" fontId="0" fillId="0" borderId="8" xfId="0" applyFill="1" applyBorder="1"/>
    <xf numFmtId="0" fontId="3" fillId="0" borderId="5" xfId="1" applyFill="1" applyBorder="1"/>
    <xf numFmtId="0" fontId="3" fillId="0" borderId="5" xfId="1" applyFont="1" applyFill="1" applyBorder="1"/>
    <xf numFmtId="0" fontId="18" fillId="0" borderId="5" xfId="1" applyFont="1" applyFill="1" applyBorder="1"/>
    <xf numFmtId="0" fontId="3" fillId="0" borderId="6" xfId="1" applyFont="1" applyFill="1" applyBorder="1"/>
    <xf numFmtId="0" fontId="3" fillId="0" borderId="0" xfId="0" applyFont="1" applyFill="1" applyBorder="1"/>
    <xf numFmtId="49" fontId="18" fillId="0" borderId="4" xfId="1" applyNumberFormat="1" applyFont="1" applyFill="1" applyBorder="1"/>
    <xf numFmtId="0" fontId="3" fillId="0" borderId="5" xfId="1" applyFill="1" applyBorder="1"/>
    <xf numFmtId="0" fontId="3" fillId="0" borderId="5" xfId="1" applyFont="1" applyFill="1" applyBorder="1"/>
    <xf numFmtId="49" fontId="3" fillId="0" borderId="5" xfId="1" applyNumberFormat="1" applyFill="1" applyBorder="1"/>
    <xf numFmtId="49" fontId="3" fillId="0" borderId="5" xfId="1" applyNumberFormat="1" applyFont="1" applyFill="1" applyBorder="1"/>
    <xf numFmtId="49" fontId="3" fillId="0" borderId="4" xfId="1" applyNumberFormat="1" applyFill="1" applyBorder="1"/>
    <xf numFmtId="0" fontId="3" fillId="0" borderId="4" xfId="1" applyFont="1" applyFill="1" applyBorder="1"/>
    <xf numFmtId="49" fontId="18" fillId="0" borderId="5" xfId="1" applyNumberFormat="1" applyFont="1" applyFill="1" applyBorder="1"/>
    <xf numFmtId="49" fontId="3" fillId="0" borderId="1" xfId="1" applyNumberFormat="1" applyFont="1" applyFill="1" applyBorder="1"/>
    <xf numFmtId="0" fontId="3" fillId="0" borderId="9" xfId="1" applyFont="1" applyFill="1" applyBorder="1"/>
    <xf numFmtId="49" fontId="0" fillId="0" borderId="0" xfId="0" applyNumberFormat="1" applyFill="1" applyBorder="1"/>
    <xf numFmtId="49" fontId="18" fillId="0" borderId="9" xfId="1" applyNumberFormat="1" applyFont="1" applyFill="1" applyBorder="1"/>
    <xf numFmtId="49" fontId="18" fillId="0" borderId="6" xfId="1" applyNumberFormat="1" applyFont="1" applyFill="1" applyBorder="1"/>
    <xf numFmtId="0" fontId="3" fillId="0" borderId="5" xfId="1" applyFill="1" applyBorder="1"/>
    <xf numFmtId="0" fontId="3" fillId="0" borderId="5" xfId="1" applyFont="1" applyFill="1" applyBorder="1"/>
    <xf numFmtId="49" fontId="3" fillId="0" borderId="5" xfId="1" applyNumberFormat="1" applyFill="1" applyBorder="1"/>
    <xf numFmtId="49" fontId="3" fillId="0" borderId="5" xfId="1" applyNumberFormat="1" applyFont="1" applyFill="1" applyBorder="1"/>
    <xf numFmtId="0" fontId="3" fillId="0" borderId="4" xfId="1" applyFont="1" applyFill="1" applyBorder="1"/>
    <xf numFmtId="49" fontId="3" fillId="0" borderId="6" xfId="1" applyNumberFormat="1" applyFont="1" applyFill="1" applyBorder="1"/>
    <xf numFmtId="49" fontId="18" fillId="0" borderId="5" xfId="1" applyNumberFormat="1" applyFont="1" applyBorder="1"/>
    <xf numFmtId="0" fontId="3" fillId="0" borderId="0" xfId="1"/>
    <xf numFmtId="0" fontId="3" fillId="0" borderId="5" xfId="1" applyFill="1" applyBorder="1"/>
    <xf numFmtId="0" fontId="3" fillId="0" borderId="5" xfId="1" applyFont="1" applyFill="1" applyBorder="1"/>
    <xf numFmtId="0" fontId="3" fillId="0" borderId="5" xfId="1" applyFont="1" applyBorder="1"/>
    <xf numFmtId="49" fontId="3" fillId="0" borderId="5" xfId="1" applyNumberFormat="1" applyFont="1" applyFill="1" applyBorder="1"/>
    <xf numFmtId="49" fontId="3" fillId="0" borderId="5" xfId="1" applyNumberFormat="1" applyBorder="1"/>
    <xf numFmtId="49" fontId="3" fillId="0" borderId="5" xfId="1" applyNumberFormat="1" applyFont="1" applyBorder="1"/>
    <xf numFmtId="0" fontId="3" fillId="0" borderId="4" xfId="1" applyFont="1" applyFill="1" applyBorder="1"/>
    <xf numFmtId="49" fontId="3" fillId="0" borderId="4" xfId="1" applyNumberFormat="1" applyFont="1" applyFill="1" applyBorder="1"/>
    <xf numFmtId="49" fontId="18" fillId="0" borderId="6" xfId="1" applyNumberFormat="1" applyFont="1" applyBorder="1"/>
    <xf numFmtId="49" fontId="3" fillId="0" borderId="6" xfId="1" applyNumberFormat="1" applyFont="1" applyBorder="1"/>
    <xf numFmtId="0" fontId="3" fillId="0" borderId="6" xfId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8" xfId="0" applyFont="1" applyFill="1" applyBorder="1"/>
    <xf numFmtId="0" fontId="11" fillId="3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12"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theme="9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357188</xdr:colOff>
      <xdr:row>1</xdr:row>
      <xdr:rowOff>14156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DB9726A-1CCD-4F11-AC01-BC9C84A17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5338" cy="785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5"/>
  <sheetViews>
    <sheetView zoomScale="140" zoomScaleNormal="140" workbookViewId="0">
      <selection activeCell="B7" sqref="B7:C7"/>
    </sheetView>
  </sheetViews>
  <sheetFormatPr defaultRowHeight="12.75" x14ac:dyDescent="0.2"/>
  <cols>
    <col min="1" max="1" width="10.140625" style="67" customWidth="1"/>
    <col min="2" max="2" width="21.85546875" style="67" customWidth="1"/>
    <col min="3" max="3" width="34.28515625" style="67" customWidth="1"/>
    <col min="4" max="4" width="54.140625" style="67" customWidth="1"/>
    <col min="5" max="5" width="8.5703125" style="42" customWidth="1"/>
    <col min="6" max="6" width="14.85546875" style="43" customWidth="1"/>
    <col min="7" max="7" width="56" style="44" customWidth="1"/>
    <col min="8" max="16384" width="9.140625" style="45"/>
  </cols>
  <sheetData>
    <row r="1" spans="1:6" ht="15.75" x14ac:dyDescent="0.2">
      <c r="A1" s="40" t="s">
        <v>54</v>
      </c>
      <c r="B1" s="41"/>
      <c r="C1" s="41"/>
      <c r="D1" s="41"/>
    </row>
    <row r="2" spans="1:6" ht="15.75" x14ac:dyDescent="0.25">
      <c r="A2" s="46" t="s">
        <v>61</v>
      </c>
      <c r="B2" s="41"/>
      <c r="C2" s="41"/>
      <c r="D2" s="41"/>
    </row>
    <row r="3" spans="1:6" ht="15.75" x14ac:dyDescent="0.2">
      <c r="A3" s="41" t="s">
        <v>64</v>
      </c>
      <c r="B3" s="41"/>
      <c r="C3" s="41"/>
      <c r="D3" s="41"/>
    </row>
    <row r="4" spans="1:6" ht="15.75" x14ac:dyDescent="0.2">
      <c r="A4" s="41" t="s">
        <v>62</v>
      </c>
      <c r="B4" s="41"/>
      <c r="C4" s="41"/>
      <c r="D4" s="41"/>
    </row>
    <row r="5" spans="1:6" ht="15.75" x14ac:dyDescent="0.2">
      <c r="A5" s="41" t="s">
        <v>63</v>
      </c>
      <c r="B5" s="41"/>
      <c r="C5" s="41"/>
      <c r="D5" s="41"/>
    </row>
    <row r="6" spans="1:6" ht="14.25" customHeight="1" x14ac:dyDescent="0.2">
      <c r="A6" s="41"/>
      <c r="B6" s="41"/>
      <c r="C6" s="41"/>
      <c r="D6" s="41"/>
    </row>
    <row r="7" spans="1:6" ht="14.25" customHeight="1" x14ac:dyDescent="0.2">
      <c r="A7" s="41" t="s">
        <v>58</v>
      </c>
      <c r="B7" s="139"/>
      <c r="C7" s="139"/>
      <c r="D7" s="41"/>
    </row>
    <row r="8" spans="1:6" ht="14.25" customHeight="1" x14ac:dyDescent="0.2">
      <c r="A8" s="41" t="s">
        <v>59</v>
      </c>
      <c r="B8" s="139"/>
      <c r="C8" s="139"/>
      <c r="D8" s="41"/>
    </row>
    <row r="9" spans="1:6" ht="14.25" customHeight="1" x14ac:dyDescent="0.2">
      <c r="A9" s="41" t="s">
        <v>49</v>
      </c>
      <c r="B9" s="139"/>
      <c r="C9" s="139"/>
      <c r="D9" s="41"/>
    </row>
    <row r="10" spans="1:6" ht="14.25" customHeight="1" x14ac:dyDescent="0.2">
      <c r="A10" s="41"/>
      <c r="B10" s="41"/>
      <c r="C10" s="41"/>
      <c r="D10" s="41"/>
    </row>
    <row r="11" spans="1:6" ht="14.25" customHeight="1" x14ac:dyDescent="0.2">
      <c r="A11" s="40" t="s">
        <v>53</v>
      </c>
      <c r="B11" s="41"/>
      <c r="C11" s="41"/>
      <c r="D11" s="41"/>
    </row>
    <row r="12" spans="1:6" ht="14.25" customHeight="1" x14ac:dyDescent="0.2">
      <c r="A12" s="47" t="s">
        <v>67</v>
      </c>
      <c r="B12" s="41"/>
      <c r="C12" s="41"/>
      <c r="D12" s="48" t="str">
        <f>IF(E12&gt;1,"SPLNĚNO","NESPLNĚNO")</f>
        <v>NESPLNĚNO</v>
      </c>
      <c r="E12" s="49">
        <f>COUNTIF(E19:E38,"P")</f>
        <v>0</v>
      </c>
      <c r="F12" s="49"/>
    </row>
    <row r="13" spans="1:6" ht="14.25" customHeight="1" x14ac:dyDescent="0.2">
      <c r="A13" s="50" t="s">
        <v>66</v>
      </c>
      <c r="B13" s="41"/>
      <c r="C13" s="41"/>
      <c r="D13" s="48" t="str">
        <f>IF(E13&gt;1,"SPLNĚNO","NESPLNĚNO")</f>
        <v>NESPLNĚNO</v>
      </c>
      <c r="E13" s="49">
        <f>COUNTIF(E19:E38,"D")</f>
        <v>0</v>
      </c>
      <c r="F13" s="49"/>
    </row>
    <row r="14" spans="1:6" ht="14.25" customHeight="1" x14ac:dyDescent="0.25">
      <c r="A14" s="51" t="s">
        <v>68</v>
      </c>
      <c r="B14" s="41"/>
      <c r="C14" s="41"/>
      <c r="D14" s="52" t="str">
        <f>IF(F14&gt;1,"SPLNĚNO","NESPLNĚNO")</f>
        <v>NESPLNĚNO</v>
      </c>
      <c r="E14" s="49"/>
      <c r="F14" s="49">
        <f>COUNTIF(F19:F38,1)</f>
        <v>0</v>
      </c>
    </row>
    <row r="15" spans="1:6" ht="14.25" customHeight="1" x14ac:dyDescent="0.25">
      <c r="A15" s="51" t="s">
        <v>69</v>
      </c>
      <c r="B15" s="41"/>
      <c r="C15" s="41"/>
      <c r="D15" s="52" t="str">
        <f>IF(F15&gt;2,"SPLNĚNO","NESPLNĚNO")</f>
        <v>NESPLNĚNO</v>
      </c>
      <c r="E15" s="49"/>
      <c r="F15" s="53">
        <f>COUNTIF(F19:F38,2)</f>
        <v>0</v>
      </c>
    </row>
    <row r="16" spans="1:6" ht="14.25" customHeight="1" x14ac:dyDescent="0.25">
      <c r="A16" s="51" t="s">
        <v>71</v>
      </c>
      <c r="B16" s="41"/>
      <c r="C16" s="41"/>
      <c r="D16" s="52" t="str">
        <f>IF(F16&gt;3,"SPLNĚNO","NESPLNĚNO")</f>
        <v>NESPLNĚNO</v>
      </c>
      <c r="E16" s="49"/>
      <c r="F16" s="49">
        <f>COUNTIF(F19:F38,3)</f>
        <v>0</v>
      </c>
    </row>
    <row r="17" spans="1:7" ht="14.25" customHeight="1" x14ac:dyDescent="0.25">
      <c r="A17" s="51" t="s">
        <v>70</v>
      </c>
      <c r="B17" s="54"/>
      <c r="C17" s="54"/>
      <c r="D17" s="52" t="str">
        <f>IF(F17&gt;4,"SPLNĚNO","NESPLNĚNO")</f>
        <v>NESPLNĚNO</v>
      </c>
      <c r="E17" s="49"/>
      <c r="F17" s="49">
        <f>COUNTIF(F19:F38,4)</f>
        <v>0</v>
      </c>
    </row>
    <row r="18" spans="1:7" s="60" customFormat="1" ht="14.25" customHeight="1" x14ac:dyDescent="0.2">
      <c r="A18" s="55" t="s">
        <v>51</v>
      </c>
      <c r="B18" s="55" t="s">
        <v>57</v>
      </c>
      <c r="C18" s="56" t="s">
        <v>1</v>
      </c>
      <c r="D18" s="56" t="s">
        <v>2</v>
      </c>
      <c r="E18" s="57" t="s">
        <v>55</v>
      </c>
      <c r="F18" s="58" t="s">
        <v>56</v>
      </c>
      <c r="G18" s="59"/>
    </row>
    <row r="19" spans="1:7" ht="14.25" customHeight="1" x14ac:dyDescent="0.2">
      <c r="A19" s="69"/>
      <c r="B19" s="61" t="str">
        <f>VLOOKUP(A19,kanon!$A$1:$H$122,7,0)</f>
        <v>0-00</v>
      </c>
      <c r="C19" s="61" t="str">
        <f>VLOOKUP(A19,kanon!$A$1:$H$122,4,0)</f>
        <v>Nevyplněn</v>
      </c>
      <c r="D19" s="68" t="str">
        <f>VLOOKUP(A19,kanon!$A$1:$H$122,5,0)</f>
        <v>Nevyplněno</v>
      </c>
      <c r="E19" s="62">
        <f>VLOOKUP(A19,kanon!$A$1:$H$121,6,0)</f>
        <v>0</v>
      </c>
      <c r="F19" s="62">
        <f>VLOOKUP(A19,kanon!$A$1:$H$121,2,0)</f>
        <v>0</v>
      </c>
    </row>
    <row r="20" spans="1:7" ht="14.25" customHeight="1" x14ac:dyDescent="0.2">
      <c r="A20" s="70"/>
      <c r="B20" s="61" t="str">
        <f>VLOOKUP(A20,kanon!$A$1:$H$122,7,0)</f>
        <v>0-00</v>
      </c>
      <c r="C20" s="61" t="str">
        <f>VLOOKUP(A20,kanon!$A$1:$H$122,4,0)</f>
        <v>Nevyplněn</v>
      </c>
      <c r="D20" s="68" t="str">
        <f>VLOOKUP(A20,kanon!$A$1:$H$122,5,0)</f>
        <v>Nevyplněno</v>
      </c>
      <c r="E20" s="62">
        <f>VLOOKUP(A20,kanon!$A$1:$H$121,6,0)</f>
        <v>0</v>
      </c>
      <c r="F20" s="62">
        <f>VLOOKUP(A20,kanon!$A$1:$H$121,2,0)</f>
        <v>0</v>
      </c>
    </row>
    <row r="21" spans="1:7" ht="14.25" customHeight="1" x14ac:dyDescent="0.2">
      <c r="A21" s="70"/>
      <c r="B21" s="61" t="str">
        <f>VLOOKUP(A21,kanon!$A$1:$H$122,7,0)</f>
        <v>0-00</v>
      </c>
      <c r="C21" s="61" t="str">
        <f>VLOOKUP(A21,kanon!$A$1:$H$122,4,0)</f>
        <v>Nevyplněn</v>
      </c>
      <c r="D21" s="68" t="str">
        <f>VLOOKUP(A21,kanon!$A$1:$H$122,5,0)</f>
        <v>Nevyplněno</v>
      </c>
      <c r="E21" s="62">
        <f>VLOOKUP(A21,kanon!$A$1:$H$121,6,0)</f>
        <v>0</v>
      </c>
      <c r="F21" s="62">
        <f>VLOOKUP(A21,kanon!$A$1:$H$121,2,0)</f>
        <v>0</v>
      </c>
    </row>
    <row r="22" spans="1:7" ht="14.25" customHeight="1" x14ac:dyDescent="0.2">
      <c r="A22" s="70"/>
      <c r="B22" s="61" t="str">
        <f>VLOOKUP(A22,kanon!$A$1:$H$122,7,0)</f>
        <v>0-00</v>
      </c>
      <c r="C22" s="61" t="str">
        <f>VLOOKUP(A22,kanon!$A$1:$H$122,4,0)</f>
        <v>Nevyplněn</v>
      </c>
      <c r="D22" s="68" t="str">
        <f>VLOOKUP(A22,kanon!$A$1:$H$122,5,0)</f>
        <v>Nevyplněno</v>
      </c>
      <c r="E22" s="62">
        <f>VLOOKUP(A22,kanon!$A$1:$H$121,6,0)</f>
        <v>0</v>
      </c>
      <c r="F22" s="62">
        <f>VLOOKUP(A22,kanon!$A$1:$H$121,2,0)</f>
        <v>0</v>
      </c>
    </row>
    <row r="23" spans="1:7" ht="14.25" customHeight="1" x14ac:dyDescent="0.2">
      <c r="A23" s="70"/>
      <c r="B23" s="61" t="str">
        <f>VLOOKUP(A23,kanon!$A$1:$H$122,7,0)</f>
        <v>0-00</v>
      </c>
      <c r="C23" s="61" t="str">
        <f>VLOOKUP(A23,kanon!$A$1:$H$122,4,0)</f>
        <v>Nevyplněn</v>
      </c>
      <c r="D23" s="68" t="str">
        <f>VLOOKUP(A23,kanon!$A$1:$H$122,5,0)</f>
        <v>Nevyplněno</v>
      </c>
      <c r="E23" s="62">
        <f>VLOOKUP(A23,kanon!$A$1:$H$121,6,0)</f>
        <v>0</v>
      </c>
      <c r="F23" s="62">
        <f>VLOOKUP(A23,kanon!$A$1:$H$121,2,0)</f>
        <v>0</v>
      </c>
    </row>
    <row r="24" spans="1:7" ht="14.25" customHeight="1" x14ac:dyDescent="0.2">
      <c r="A24" s="70"/>
      <c r="B24" s="61" t="str">
        <f>VLOOKUP(A24,kanon!$A$1:$H$122,7,0)</f>
        <v>0-00</v>
      </c>
      <c r="C24" s="61" t="str">
        <f>VLOOKUP(A24,kanon!$A$1:$H$122,4,0)</f>
        <v>Nevyplněn</v>
      </c>
      <c r="D24" s="68" t="str">
        <f>VLOOKUP(A24,kanon!$A$1:$H$122,5,0)</f>
        <v>Nevyplněno</v>
      </c>
      <c r="E24" s="62">
        <f>VLOOKUP(A24,kanon!$A$1:$H$121,6,0)</f>
        <v>0</v>
      </c>
      <c r="F24" s="62">
        <f>VLOOKUP(A24,kanon!$A$1:$H$121,2,0)</f>
        <v>0</v>
      </c>
    </row>
    <row r="25" spans="1:7" ht="14.25" customHeight="1" x14ac:dyDescent="0.2">
      <c r="A25" s="70"/>
      <c r="B25" s="61" t="str">
        <f>VLOOKUP(A25,kanon!$A$1:$H$122,7,0)</f>
        <v>0-00</v>
      </c>
      <c r="C25" s="61" t="str">
        <f>VLOOKUP(A25,kanon!$A$1:$H$122,4,0)</f>
        <v>Nevyplněn</v>
      </c>
      <c r="D25" s="68" t="str">
        <f>VLOOKUP(A25,kanon!$A$1:$H$122,5,0)</f>
        <v>Nevyplněno</v>
      </c>
      <c r="E25" s="62">
        <f>VLOOKUP(A25,kanon!$A$1:$H$121,6,0)</f>
        <v>0</v>
      </c>
      <c r="F25" s="62">
        <f>VLOOKUP(A25,kanon!$A$1:$H$121,2,0)</f>
        <v>0</v>
      </c>
    </row>
    <row r="26" spans="1:7" ht="14.25" customHeight="1" x14ac:dyDescent="0.2">
      <c r="A26" s="70"/>
      <c r="B26" s="61" t="str">
        <f>VLOOKUP(A26,kanon!$A$1:$H$122,7,0)</f>
        <v>0-00</v>
      </c>
      <c r="C26" s="61" t="str">
        <f>VLOOKUP(A26,kanon!$A$1:$H$122,4,0)</f>
        <v>Nevyplněn</v>
      </c>
      <c r="D26" s="68" t="str">
        <f>VLOOKUP(A26,kanon!$A$1:$H$122,5,0)</f>
        <v>Nevyplněno</v>
      </c>
      <c r="E26" s="62">
        <f>VLOOKUP(A26,kanon!$A$1:$H$121,6,0)</f>
        <v>0</v>
      </c>
      <c r="F26" s="62">
        <f>VLOOKUP(A26,kanon!$A$1:$H$121,2,0)</f>
        <v>0</v>
      </c>
    </row>
    <row r="27" spans="1:7" ht="14.25" customHeight="1" x14ac:dyDescent="0.2">
      <c r="A27" s="70"/>
      <c r="B27" s="61" t="str">
        <f>VLOOKUP(A27,kanon!$A$1:$H$122,7,0)</f>
        <v>0-00</v>
      </c>
      <c r="C27" s="61" t="str">
        <f>VLOOKUP(A27,kanon!$A$1:$H$122,4,0)</f>
        <v>Nevyplněn</v>
      </c>
      <c r="D27" s="68" t="str">
        <f>VLOOKUP(A27,kanon!$A$1:$H$122,5,0)</f>
        <v>Nevyplněno</v>
      </c>
      <c r="E27" s="62">
        <f>VLOOKUP(A27,kanon!$A$1:$H$121,6,0)</f>
        <v>0</v>
      </c>
      <c r="F27" s="62">
        <f>VLOOKUP(A27,kanon!$A$1:$H$121,2,0)</f>
        <v>0</v>
      </c>
    </row>
    <row r="28" spans="1:7" ht="14.25" customHeight="1" x14ac:dyDescent="0.2">
      <c r="A28" s="70"/>
      <c r="B28" s="61" t="str">
        <f>VLOOKUP(A28,kanon!$A$1:$H$122,7,0)</f>
        <v>0-00</v>
      </c>
      <c r="C28" s="61" t="str">
        <f>VLOOKUP(A28,kanon!$A$1:$H$122,4,0)</f>
        <v>Nevyplněn</v>
      </c>
      <c r="D28" s="68" t="str">
        <f>VLOOKUP(A28,kanon!$A$1:$H$122,5,0)</f>
        <v>Nevyplněno</v>
      </c>
      <c r="E28" s="62">
        <f>VLOOKUP(A28,kanon!$A$1:$H$121,6,0)</f>
        <v>0</v>
      </c>
      <c r="F28" s="62">
        <f>VLOOKUP(A28,kanon!$A$1:$H$121,2,0)</f>
        <v>0</v>
      </c>
    </row>
    <row r="29" spans="1:7" ht="14.25" customHeight="1" x14ac:dyDescent="0.2">
      <c r="A29" s="70"/>
      <c r="B29" s="61" t="str">
        <f>VLOOKUP(A29,kanon!$A$1:$H$122,7,0)</f>
        <v>0-00</v>
      </c>
      <c r="C29" s="61" t="str">
        <f>VLOOKUP(A29,kanon!$A$1:$H$122,4,0)</f>
        <v>Nevyplněn</v>
      </c>
      <c r="D29" s="68" t="str">
        <f>VLOOKUP(A29,kanon!$A$1:$H$122,5,0)</f>
        <v>Nevyplněno</v>
      </c>
      <c r="E29" s="62">
        <f>VLOOKUP(A29,kanon!$A$1:$H$121,6,0)</f>
        <v>0</v>
      </c>
      <c r="F29" s="62">
        <f>VLOOKUP(A29,kanon!$A$1:$H$121,2,0)</f>
        <v>0</v>
      </c>
    </row>
    <row r="30" spans="1:7" ht="14.25" customHeight="1" x14ac:dyDescent="0.2">
      <c r="A30" s="70"/>
      <c r="B30" s="61" t="str">
        <f>VLOOKUP(A30,kanon!$A$1:$H$122,7,0)</f>
        <v>0-00</v>
      </c>
      <c r="C30" s="61" t="str">
        <f>VLOOKUP(A30,kanon!$A$1:$H$122,4,0)</f>
        <v>Nevyplněn</v>
      </c>
      <c r="D30" s="68" t="str">
        <f>VLOOKUP(A30,kanon!$A$1:$H$122,5,0)</f>
        <v>Nevyplněno</v>
      </c>
      <c r="E30" s="62">
        <f>VLOOKUP(A30,kanon!$A$1:$H$121,6,0)</f>
        <v>0</v>
      </c>
      <c r="F30" s="62">
        <f>VLOOKUP(A30,kanon!$A$1:$H$121,2,0)</f>
        <v>0</v>
      </c>
    </row>
    <row r="31" spans="1:7" ht="14.25" customHeight="1" x14ac:dyDescent="0.2">
      <c r="A31" s="70"/>
      <c r="B31" s="61" t="str">
        <f>VLOOKUP(A31,kanon!$A$1:$H$122,7,0)</f>
        <v>0-00</v>
      </c>
      <c r="C31" s="61" t="str">
        <f>VLOOKUP(A31,kanon!$A$1:$H$122,4,0)</f>
        <v>Nevyplněn</v>
      </c>
      <c r="D31" s="68" t="str">
        <f>VLOOKUP(A31,kanon!$A$1:$H$122,5,0)</f>
        <v>Nevyplněno</v>
      </c>
      <c r="E31" s="62">
        <f>VLOOKUP(A31,kanon!$A$1:$H$121,6,0)</f>
        <v>0</v>
      </c>
      <c r="F31" s="62">
        <f>VLOOKUP(A31,kanon!$A$1:$H$121,2,0)</f>
        <v>0</v>
      </c>
    </row>
    <row r="32" spans="1:7" ht="14.25" customHeight="1" x14ac:dyDescent="0.2">
      <c r="A32" s="70"/>
      <c r="B32" s="61" t="str">
        <f>VLOOKUP(A32,kanon!$A$1:$H$122,7,0)</f>
        <v>0-00</v>
      </c>
      <c r="C32" s="61" t="str">
        <f>VLOOKUP(A32,kanon!$A$1:$H$122,4,0)</f>
        <v>Nevyplněn</v>
      </c>
      <c r="D32" s="68" t="str">
        <f>VLOOKUP(A32,kanon!$A$1:$H$122,5,0)</f>
        <v>Nevyplněno</v>
      </c>
      <c r="E32" s="62">
        <f>VLOOKUP(A32,kanon!$A$1:$H$121,6,0)</f>
        <v>0</v>
      </c>
      <c r="F32" s="62">
        <f>VLOOKUP(A32,kanon!$A$1:$H$121,2,0)</f>
        <v>0</v>
      </c>
    </row>
    <row r="33" spans="1:7" ht="14.25" customHeight="1" x14ac:dyDescent="0.2">
      <c r="A33" s="70"/>
      <c r="B33" s="61" t="str">
        <f>VLOOKUP(A33,kanon!$A$1:$H$122,7,0)</f>
        <v>0-00</v>
      </c>
      <c r="C33" s="61" t="str">
        <f>VLOOKUP(A33,kanon!$A$1:$H$122,4,0)</f>
        <v>Nevyplněn</v>
      </c>
      <c r="D33" s="68" t="str">
        <f>VLOOKUP(A33,kanon!$A$1:$H$122,5,0)</f>
        <v>Nevyplněno</v>
      </c>
      <c r="E33" s="62">
        <f>VLOOKUP(A33,kanon!$A$1:$H$121,6,0)</f>
        <v>0</v>
      </c>
      <c r="F33" s="62">
        <f>VLOOKUP(A33,kanon!$A$1:$H$121,2,0)</f>
        <v>0</v>
      </c>
    </row>
    <row r="34" spans="1:7" ht="14.25" customHeight="1" x14ac:dyDescent="0.2">
      <c r="A34" s="70"/>
      <c r="B34" s="61" t="str">
        <f>VLOOKUP(A34,kanon!$A$1:$H$122,7,0)</f>
        <v>0-00</v>
      </c>
      <c r="C34" s="61" t="str">
        <f>VLOOKUP(A34,kanon!$A$1:$H$122,4,0)</f>
        <v>Nevyplněn</v>
      </c>
      <c r="D34" s="68" t="str">
        <f>VLOOKUP(A34,kanon!$A$1:$H$122,5,0)</f>
        <v>Nevyplněno</v>
      </c>
      <c r="E34" s="62">
        <f>VLOOKUP(A34,kanon!$A$1:$H$121,6,0)</f>
        <v>0</v>
      </c>
      <c r="F34" s="62">
        <f>VLOOKUP(A34,kanon!$A$1:$H$121,2,0)</f>
        <v>0</v>
      </c>
    </row>
    <row r="35" spans="1:7" ht="14.25" customHeight="1" x14ac:dyDescent="0.2">
      <c r="A35" s="70"/>
      <c r="B35" s="61" t="str">
        <f>VLOOKUP(A35,kanon!$A$1:$H$122,7,0)</f>
        <v>0-00</v>
      </c>
      <c r="C35" s="61" t="str">
        <f>VLOOKUP(A35,kanon!$A$1:$H$122,4,0)</f>
        <v>Nevyplněn</v>
      </c>
      <c r="D35" s="68" t="str">
        <f>VLOOKUP(A35,kanon!$A$1:$H$122,5,0)</f>
        <v>Nevyplněno</v>
      </c>
      <c r="E35" s="62">
        <f>VLOOKUP(A35,kanon!$A$1:$H$121,6,0)</f>
        <v>0</v>
      </c>
      <c r="F35" s="62">
        <f>VLOOKUP(A35,kanon!$A$1:$H$121,2,0)</f>
        <v>0</v>
      </c>
    </row>
    <row r="36" spans="1:7" ht="14.25" customHeight="1" x14ac:dyDescent="0.2">
      <c r="A36" s="70"/>
      <c r="B36" s="61" t="str">
        <f>VLOOKUP(A36,kanon!$A$1:$H$122,7,0)</f>
        <v>0-00</v>
      </c>
      <c r="C36" s="61" t="str">
        <f>VLOOKUP(A36,kanon!$A$1:$H$122,4,0)</f>
        <v>Nevyplněn</v>
      </c>
      <c r="D36" s="68" t="str">
        <f>VLOOKUP(A36,kanon!$A$1:$H$122,5,0)</f>
        <v>Nevyplněno</v>
      </c>
      <c r="E36" s="62">
        <f>VLOOKUP(A36,kanon!$A$1:$H$121,6,0)</f>
        <v>0</v>
      </c>
      <c r="F36" s="62">
        <f>VLOOKUP(A36,kanon!$A$1:$H$121,2,0)</f>
        <v>0</v>
      </c>
    </row>
    <row r="37" spans="1:7" ht="14.25" customHeight="1" x14ac:dyDescent="0.2">
      <c r="A37" s="70"/>
      <c r="B37" s="61" t="str">
        <f>VLOOKUP(A37,kanon!$A$1:$H$122,7,0)</f>
        <v>0-00</v>
      </c>
      <c r="C37" s="61" t="str">
        <f>VLOOKUP(A37,kanon!$A$1:$H$122,4,0)</f>
        <v>Nevyplněn</v>
      </c>
      <c r="D37" s="68" t="str">
        <f>VLOOKUP(A37,kanon!$A$1:$H$122,5,0)</f>
        <v>Nevyplněno</v>
      </c>
      <c r="E37" s="62">
        <f>VLOOKUP(A37,kanon!$A$1:$H$121,6,0)</f>
        <v>0</v>
      </c>
      <c r="F37" s="62">
        <f>VLOOKUP(A37,kanon!$A$1:$H$121,2,0)</f>
        <v>0</v>
      </c>
    </row>
    <row r="38" spans="1:7" s="66" customFormat="1" ht="14.25" customHeight="1" x14ac:dyDescent="0.2">
      <c r="A38" s="71"/>
      <c r="B38" s="63" t="str">
        <f>VLOOKUP(A38,kanon!$A$1:$H$122,7,0)</f>
        <v>0-00</v>
      </c>
      <c r="C38" s="63" t="str">
        <f>VLOOKUP(A38,kanon!$A$1:$H$122,4,0)</f>
        <v>Nevyplněn</v>
      </c>
      <c r="D38" s="72" t="str">
        <f>VLOOKUP(A38,kanon!$A$1:$H$122,5,0)</f>
        <v>Nevyplněno</v>
      </c>
      <c r="E38" s="64">
        <f>VLOOKUP(A38,kanon!$A$1:$H$121,6,0)</f>
        <v>0</v>
      </c>
      <c r="F38" s="64">
        <f>VLOOKUP(A38,kanon!$A$1:$H$121,2,0)</f>
        <v>0</v>
      </c>
      <c r="G38" s="65"/>
    </row>
    <row r="40" spans="1:7" hidden="1" x14ac:dyDescent="0.2"/>
    <row r="41" spans="1:7" hidden="1" x14ac:dyDescent="0.2">
      <c r="C41" s="67" t="s">
        <v>109</v>
      </c>
    </row>
    <row r="42" spans="1:7" hidden="1" x14ac:dyDescent="0.2">
      <c r="C42" s="67" t="s">
        <v>110</v>
      </c>
    </row>
    <row r="43" spans="1:7" hidden="1" x14ac:dyDescent="0.2">
      <c r="C43" s="67" t="s">
        <v>111</v>
      </c>
    </row>
    <row r="44" spans="1:7" hidden="1" x14ac:dyDescent="0.2">
      <c r="C44" s="67" t="s">
        <v>121</v>
      </c>
    </row>
    <row r="45" spans="1:7" hidden="1" x14ac:dyDescent="0.2"/>
  </sheetData>
  <sheetProtection algorithmName="SHA-512" hashValue="XZCRDhApXUfE6Ye3lfKEbeQqYsy5NaSN3WcIIVbg3/EkkN/OZsGK8NzaUFtu6XHeylM5MLw9b/3ze8/STKtA3A==" saltValue="m6069NoQZSQIwHUtB8hH1g==" spinCount="100000" sheet="1" objects="1" scenarios="1" selectLockedCells="1"/>
  <customSheetViews>
    <customSheetView guid="{0C1A0BF3-30C1-459D-BC80-518D0CF8F3AE}">
      <selection activeCell="E2" sqref="E2"/>
      <pageMargins left="0.7" right="0.7" top="0.78740157499999996" bottom="0.78740157499999996" header="0.3" footer="0.3"/>
      <pageSetup paperSize="9" orientation="portrait" horizontalDpi="0" verticalDpi="0" r:id="rId1"/>
    </customSheetView>
  </customSheetViews>
  <mergeCells count="3">
    <mergeCell ref="B7:C7"/>
    <mergeCell ref="B8:C8"/>
    <mergeCell ref="B9:C9"/>
  </mergeCells>
  <conditionalFormatting sqref="D12">
    <cfRule type="expression" dxfId="11" priority="16">
      <formula>$E$12&gt;0</formula>
    </cfRule>
  </conditionalFormatting>
  <conditionalFormatting sqref="D13">
    <cfRule type="expression" dxfId="10" priority="15">
      <formula>$E$13&gt;0</formula>
    </cfRule>
  </conditionalFormatting>
  <conditionalFormatting sqref="D14">
    <cfRule type="expression" dxfId="9" priority="14">
      <formula>$F$14&gt;3</formula>
    </cfRule>
  </conditionalFormatting>
  <conditionalFormatting sqref="D15">
    <cfRule type="expression" dxfId="8" priority="13">
      <formula>$F$15&gt;3</formula>
    </cfRule>
  </conditionalFormatting>
  <conditionalFormatting sqref="D19:D38">
    <cfRule type="expression" dxfId="7" priority="4">
      <formula>E19="D"</formula>
    </cfRule>
    <cfRule type="expression" dxfId="6" priority="11">
      <formula>E19="P"</formula>
    </cfRule>
  </conditionalFormatting>
  <conditionalFormatting sqref="C19:C38">
    <cfRule type="expression" dxfId="5" priority="5">
      <formula>E19="D"</formula>
    </cfRule>
    <cfRule type="expression" dxfId="4" priority="10">
      <formula>E19="P"</formula>
    </cfRule>
  </conditionalFormatting>
  <conditionalFormatting sqref="B19:B38">
    <cfRule type="expression" dxfId="3" priority="8">
      <formula>E19="D"</formula>
    </cfRule>
    <cfRule type="expression" dxfId="2" priority="9">
      <formula>E19="P"</formula>
    </cfRule>
  </conditionalFormatting>
  <conditionalFormatting sqref="D16">
    <cfRule type="expression" dxfId="1" priority="2">
      <formula>$F$15&gt;3</formula>
    </cfRule>
  </conditionalFormatting>
  <conditionalFormatting sqref="D17">
    <cfRule type="expression" dxfId="0" priority="1">
      <formula>$F$15&gt;3</formula>
    </cfRule>
  </conditionalFormatting>
  <dataValidations count="1">
    <dataValidation type="list" allowBlank="1" showInputMessage="1" showErrorMessage="1" sqref="B9:C9">
      <formula1>$C$41:$C$47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325"/>
  <sheetViews>
    <sheetView tabSelected="1" zoomScale="130" zoomScaleNormal="130" workbookViewId="0">
      <pane ySplit="1" topLeftCell="A2" activePane="bottomLeft" state="frozen"/>
      <selection pane="bottomLeft" activeCell="D3" sqref="D3"/>
    </sheetView>
  </sheetViews>
  <sheetFormatPr defaultRowHeight="12.75" x14ac:dyDescent="0.2"/>
  <cols>
    <col min="1" max="1" width="10.85546875" style="3" customWidth="1"/>
    <col min="2" max="2" width="10.42578125" style="1" customWidth="1"/>
    <col min="3" max="3" width="8.42578125" style="84" customWidth="1"/>
    <col min="4" max="4" width="26" style="77" customWidth="1"/>
    <col min="5" max="5" width="50.28515625" style="77" customWidth="1"/>
    <col min="6" max="6" width="14.28515625" style="77" customWidth="1"/>
    <col min="7" max="7" width="25.5703125" style="77" customWidth="1"/>
    <col min="8" max="8" width="14" style="77" customWidth="1"/>
  </cols>
  <sheetData>
    <row r="1" spans="1:9" x14ac:dyDescent="0.2">
      <c r="A1" s="16" t="s">
        <v>52</v>
      </c>
      <c r="B1" s="16" t="s">
        <v>44</v>
      </c>
      <c r="C1" s="81" t="s">
        <v>43</v>
      </c>
      <c r="D1" s="74" t="s">
        <v>1</v>
      </c>
      <c r="E1" s="74" t="s">
        <v>2</v>
      </c>
      <c r="F1" s="78" t="s">
        <v>45</v>
      </c>
      <c r="G1" s="74" t="s">
        <v>42</v>
      </c>
      <c r="H1" s="74" t="s">
        <v>46</v>
      </c>
    </row>
    <row r="2" spans="1:9" s="37" customFormat="1" x14ac:dyDescent="0.2">
      <c r="A2" s="18">
        <v>0</v>
      </c>
      <c r="B2" s="73">
        <v>0</v>
      </c>
      <c r="C2" s="79">
        <v>0</v>
      </c>
      <c r="D2" s="80" t="s">
        <v>35</v>
      </c>
      <c r="E2" s="80" t="s">
        <v>36</v>
      </c>
      <c r="F2" s="79">
        <v>0</v>
      </c>
      <c r="G2" s="75" t="str">
        <f t="shared" ref="G2:G17" si="0">IF(LEN(C2)&lt;2,B2&amp;"-0"&amp;C2,B2&amp;"-"&amp;C2)</f>
        <v>0-00</v>
      </c>
      <c r="H2" s="75" t="str">
        <f>IF(F2="P","Poezie",IF(F2="D","Drama",""))</f>
        <v/>
      </c>
    </row>
    <row r="3" spans="1:9" x14ac:dyDescent="0.2">
      <c r="A3" s="17">
        <v>1</v>
      </c>
      <c r="B3" s="14">
        <v>1</v>
      </c>
      <c r="C3" s="82">
        <v>1</v>
      </c>
      <c r="D3" s="124" t="s">
        <v>166</v>
      </c>
      <c r="E3" s="124" t="s">
        <v>165</v>
      </c>
      <c r="F3" s="98"/>
      <c r="G3" s="76" t="str">
        <f t="shared" si="0"/>
        <v>1-01</v>
      </c>
      <c r="H3" s="76"/>
      <c r="I3" s="2"/>
    </row>
    <row r="4" spans="1:9" x14ac:dyDescent="0.2">
      <c r="A4" s="17">
        <v>2</v>
      </c>
      <c r="B4" s="14">
        <v>1</v>
      </c>
      <c r="C4" s="82">
        <v>2</v>
      </c>
      <c r="D4" s="99" t="s">
        <v>123</v>
      </c>
      <c r="E4" s="98" t="s">
        <v>124</v>
      </c>
      <c r="F4" s="98"/>
      <c r="G4" s="76" t="str">
        <f t="shared" si="0"/>
        <v>1-02</v>
      </c>
      <c r="H4" s="76" t="str">
        <f t="shared" ref="H4:H36" si="1">IF(F4="P","Poezie",IF(F4="D","Drama",""))</f>
        <v/>
      </c>
      <c r="I4" s="2"/>
    </row>
    <row r="5" spans="1:9" x14ac:dyDescent="0.2">
      <c r="A5" s="17">
        <v>3</v>
      </c>
      <c r="B5" s="14">
        <v>1</v>
      </c>
      <c r="C5" s="82">
        <v>3</v>
      </c>
      <c r="D5" s="99" t="s">
        <v>30</v>
      </c>
      <c r="E5" s="97" t="s">
        <v>31</v>
      </c>
      <c r="F5" s="98" t="s">
        <v>41</v>
      </c>
      <c r="G5" s="76" t="str">
        <f t="shared" ref="G5:G11" si="2">IF(LEN(C5)&lt;2,B5&amp;"-0"&amp;C5,B5&amp;"-"&amp;C5)</f>
        <v>1-03</v>
      </c>
      <c r="H5" s="76" t="str">
        <f t="shared" si="1"/>
        <v>Drama</v>
      </c>
    </row>
    <row r="6" spans="1:9" x14ac:dyDescent="0.2">
      <c r="A6" s="17">
        <v>4</v>
      </c>
      <c r="B6" s="14">
        <v>1</v>
      </c>
      <c r="C6" s="82">
        <v>4</v>
      </c>
      <c r="D6" s="99" t="s">
        <v>3</v>
      </c>
      <c r="E6" s="97" t="s">
        <v>4</v>
      </c>
      <c r="F6" s="97" t="s">
        <v>41</v>
      </c>
      <c r="G6" s="76" t="str">
        <f t="shared" si="2"/>
        <v>1-04</v>
      </c>
      <c r="H6" s="76" t="str">
        <f t="shared" si="1"/>
        <v>Drama</v>
      </c>
    </row>
    <row r="7" spans="1:9" x14ac:dyDescent="0.2">
      <c r="A7" s="17">
        <v>5</v>
      </c>
      <c r="B7" s="14">
        <v>1</v>
      </c>
      <c r="C7" s="82">
        <v>5</v>
      </c>
      <c r="D7" s="99" t="s">
        <v>25</v>
      </c>
      <c r="E7" s="98" t="s">
        <v>65</v>
      </c>
      <c r="F7" s="98" t="s">
        <v>41</v>
      </c>
      <c r="G7" s="76" t="str">
        <f t="shared" si="2"/>
        <v>1-05</v>
      </c>
      <c r="H7" s="76" t="str">
        <f t="shared" si="1"/>
        <v>Drama</v>
      </c>
    </row>
    <row r="8" spans="1:9" x14ac:dyDescent="0.2">
      <c r="A8" s="17">
        <v>6</v>
      </c>
      <c r="B8" s="14">
        <v>1</v>
      </c>
      <c r="C8" s="82">
        <v>6</v>
      </c>
      <c r="D8" s="99" t="s">
        <v>125</v>
      </c>
      <c r="E8" s="98" t="s">
        <v>126</v>
      </c>
      <c r="F8" s="98"/>
      <c r="G8" s="76" t="str">
        <f t="shared" si="2"/>
        <v>1-06</v>
      </c>
      <c r="H8" s="76" t="str">
        <f t="shared" si="1"/>
        <v/>
      </c>
    </row>
    <row r="9" spans="1:9" s="90" customFormat="1" x14ac:dyDescent="0.2">
      <c r="A9" s="89">
        <v>7</v>
      </c>
      <c r="B9" s="15">
        <v>1</v>
      </c>
      <c r="C9" s="83">
        <v>7</v>
      </c>
      <c r="D9" s="100" t="s">
        <v>152</v>
      </c>
      <c r="E9" s="100" t="s">
        <v>153</v>
      </c>
      <c r="F9" s="100" t="s">
        <v>41</v>
      </c>
      <c r="G9" s="92" t="str">
        <f t="shared" si="2"/>
        <v>1-07</v>
      </c>
      <c r="H9" s="92" t="s">
        <v>154</v>
      </c>
    </row>
    <row r="10" spans="1:9" x14ac:dyDescent="0.2">
      <c r="A10" s="17">
        <v>8</v>
      </c>
      <c r="B10" s="14">
        <v>2</v>
      </c>
      <c r="C10" s="82">
        <v>1</v>
      </c>
      <c r="D10" s="102" t="s">
        <v>6</v>
      </c>
      <c r="E10" s="107" t="s">
        <v>7</v>
      </c>
      <c r="F10" s="108" t="s">
        <v>40</v>
      </c>
      <c r="G10" s="76" t="str">
        <f t="shared" si="2"/>
        <v>2-01</v>
      </c>
      <c r="H10" s="76" t="str">
        <f t="shared" si="1"/>
        <v>Poezie</v>
      </c>
    </row>
    <row r="11" spans="1:9" s="91" customFormat="1" x14ac:dyDescent="0.2">
      <c r="A11" s="38">
        <v>9</v>
      </c>
      <c r="B11" s="88">
        <v>2</v>
      </c>
      <c r="C11" s="93">
        <v>2</v>
      </c>
      <c r="D11" s="109" t="s">
        <v>33</v>
      </c>
      <c r="E11" s="105" t="s">
        <v>151</v>
      </c>
      <c r="F11" s="103"/>
      <c r="G11" s="96" t="str">
        <f t="shared" si="2"/>
        <v>2-02</v>
      </c>
      <c r="H11" s="96" t="str">
        <f t="shared" si="1"/>
        <v/>
      </c>
    </row>
    <row r="12" spans="1:9" x14ac:dyDescent="0.2">
      <c r="A12" s="17">
        <v>10</v>
      </c>
      <c r="B12" s="14">
        <v>2</v>
      </c>
      <c r="C12" s="82">
        <v>3</v>
      </c>
      <c r="D12" s="109" t="s">
        <v>5</v>
      </c>
      <c r="E12" s="106" t="s">
        <v>120</v>
      </c>
      <c r="F12" s="103" t="s">
        <v>40</v>
      </c>
      <c r="G12" s="76" t="str">
        <f t="shared" si="0"/>
        <v>2-03</v>
      </c>
      <c r="H12" s="76" t="str">
        <f t="shared" si="1"/>
        <v>Poezie</v>
      </c>
    </row>
    <row r="13" spans="1:9" x14ac:dyDescent="0.2">
      <c r="A13" s="17">
        <v>11</v>
      </c>
      <c r="B13" s="14">
        <v>2</v>
      </c>
      <c r="C13" s="82">
        <v>4</v>
      </c>
      <c r="D13" s="109" t="s">
        <v>17</v>
      </c>
      <c r="E13" s="106" t="s">
        <v>18</v>
      </c>
      <c r="F13" s="103"/>
      <c r="G13" s="76" t="str">
        <f t="shared" si="0"/>
        <v>2-04</v>
      </c>
      <c r="H13" s="76" t="str">
        <f t="shared" si="1"/>
        <v/>
      </c>
    </row>
    <row r="14" spans="1:9" x14ac:dyDescent="0.2">
      <c r="A14" s="17">
        <v>12</v>
      </c>
      <c r="B14" s="14">
        <v>2</v>
      </c>
      <c r="C14" s="82">
        <v>5</v>
      </c>
      <c r="D14" s="126" t="s">
        <v>155</v>
      </c>
      <c r="E14" s="106" t="s">
        <v>156</v>
      </c>
      <c r="F14" s="103"/>
      <c r="G14" s="76" t="str">
        <f t="shared" si="0"/>
        <v>2-05</v>
      </c>
      <c r="H14" s="76" t="str">
        <f t="shared" si="1"/>
        <v/>
      </c>
    </row>
    <row r="15" spans="1:9" x14ac:dyDescent="0.2">
      <c r="A15" s="17">
        <v>13</v>
      </c>
      <c r="B15" s="14">
        <v>2</v>
      </c>
      <c r="C15" s="82">
        <v>6</v>
      </c>
      <c r="D15" s="109" t="s">
        <v>127</v>
      </c>
      <c r="E15" s="106" t="s">
        <v>128</v>
      </c>
      <c r="F15" s="103"/>
      <c r="G15" s="76" t="str">
        <f t="shared" si="0"/>
        <v>2-06</v>
      </c>
      <c r="H15" s="76" t="str">
        <f t="shared" si="1"/>
        <v/>
      </c>
    </row>
    <row r="16" spans="1:9" x14ac:dyDescent="0.2">
      <c r="A16" s="17">
        <v>14</v>
      </c>
      <c r="B16" s="14">
        <v>2</v>
      </c>
      <c r="C16" s="82">
        <v>7</v>
      </c>
      <c r="D16" s="109" t="s">
        <v>13</v>
      </c>
      <c r="E16" s="105" t="s">
        <v>37</v>
      </c>
      <c r="F16" s="103"/>
      <c r="G16" s="76" t="str">
        <f t="shared" si="0"/>
        <v>2-07</v>
      </c>
      <c r="H16" s="76" t="str">
        <f t="shared" si="1"/>
        <v/>
      </c>
    </row>
    <row r="17" spans="1:8" x14ac:dyDescent="0.2">
      <c r="A17" s="17">
        <v>15</v>
      </c>
      <c r="B17" s="14">
        <v>2</v>
      </c>
      <c r="C17" s="82">
        <v>8</v>
      </c>
      <c r="D17" s="109" t="s">
        <v>19</v>
      </c>
      <c r="E17" s="105" t="s">
        <v>20</v>
      </c>
      <c r="F17" s="104" t="s">
        <v>41</v>
      </c>
      <c r="G17" s="76" t="str">
        <f t="shared" si="0"/>
        <v>2-08</v>
      </c>
      <c r="H17" s="76" t="str">
        <f t="shared" si="1"/>
        <v>Drama</v>
      </c>
    </row>
    <row r="18" spans="1:8" x14ac:dyDescent="0.2">
      <c r="A18" s="17">
        <v>16</v>
      </c>
      <c r="B18" s="14">
        <v>2</v>
      </c>
      <c r="C18" s="82">
        <v>9</v>
      </c>
      <c r="D18" s="109" t="s">
        <v>129</v>
      </c>
      <c r="E18" s="106" t="s">
        <v>130</v>
      </c>
      <c r="F18" s="104" t="s">
        <v>40</v>
      </c>
      <c r="G18" s="76" t="str">
        <f t="shared" ref="G18:G36" si="3">IF(LEN(C18)&lt;2,B18&amp;"-0"&amp;C18,B18&amp;"-"&amp;C18)</f>
        <v>2-09</v>
      </c>
      <c r="H18" s="76" t="str">
        <f t="shared" si="1"/>
        <v>Poezie</v>
      </c>
    </row>
    <row r="19" spans="1:8" x14ac:dyDescent="0.2">
      <c r="A19" s="17">
        <v>17</v>
      </c>
      <c r="B19" s="14">
        <v>2</v>
      </c>
      <c r="C19" s="82">
        <v>10</v>
      </c>
      <c r="D19" s="109" t="s">
        <v>8</v>
      </c>
      <c r="E19" s="106" t="s">
        <v>9</v>
      </c>
      <c r="F19" s="104" t="s">
        <v>40</v>
      </c>
      <c r="G19" s="76" t="str">
        <f t="shared" si="3"/>
        <v>2-10</v>
      </c>
      <c r="H19" s="76" t="str">
        <f t="shared" si="1"/>
        <v>Poezie</v>
      </c>
    </row>
    <row r="20" spans="1:8" x14ac:dyDescent="0.2">
      <c r="A20" s="17">
        <v>18</v>
      </c>
      <c r="B20" s="14">
        <v>2</v>
      </c>
      <c r="C20" s="82">
        <v>11</v>
      </c>
      <c r="D20" s="109" t="s">
        <v>0</v>
      </c>
      <c r="E20" s="106" t="s">
        <v>131</v>
      </c>
      <c r="F20" s="104" t="s">
        <v>40</v>
      </c>
      <c r="G20" s="76" t="str">
        <f t="shared" si="3"/>
        <v>2-11</v>
      </c>
      <c r="H20" s="76" t="str">
        <f t="shared" si="1"/>
        <v>Poezie</v>
      </c>
    </row>
    <row r="21" spans="1:8" x14ac:dyDescent="0.2">
      <c r="A21" s="17">
        <v>19</v>
      </c>
      <c r="B21" s="14">
        <v>2</v>
      </c>
      <c r="C21" s="82">
        <v>12</v>
      </c>
      <c r="D21" s="109" t="s">
        <v>10</v>
      </c>
      <c r="E21" s="106" t="s">
        <v>11</v>
      </c>
      <c r="F21" s="104" t="s">
        <v>40</v>
      </c>
      <c r="G21" s="76" t="str">
        <f t="shared" si="3"/>
        <v>2-12</v>
      </c>
      <c r="H21" s="76" t="str">
        <f t="shared" si="1"/>
        <v>Poezie</v>
      </c>
    </row>
    <row r="22" spans="1:8" x14ac:dyDescent="0.2">
      <c r="A22" s="17">
        <v>20</v>
      </c>
      <c r="B22" s="14">
        <v>2</v>
      </c>
      <c r="C22" s="82">
        <v>13</v>
      </c>
      <c r="D22" s="109" t="s">
        <v>73</v>
      </c>
      <c r="E22" s="106" t="s">
        <v>32</v>
      </c>
      <c r="F22" s="104" t="s">
        <v>41</v>
      </c>
      <c r="G22" s="76" t="str">
        <f t="shared" si="3"/>
        <v>2-13</v>
      </c>
      <c r="H22" s="76" t="str">
        <f t="shared" si="1"/>
        <v>Drama</v>
      </c>
    </row>
    <row r="23" spans="1:8" s="39" customFormat="1" x14ac:dyDescent="0.2">
      <c r="A23" s="17">
        <v>21</v>
      </c>
      <c r="B23" s="14">
        <v>2</v>
      </c>
      <c r="C23" s="82">
        <v>14</v>
      </c>
      <c r="D23" s="109" t="s">
        <v>132</v>
      </c>
      <c r="E23" s="126" t="s">
        <v>150</v>
      </c>
      <c r="F23" s="104"/>
      <c r="G23" s="76" t="str">
        <f t="shared" si="3"/>
        <v>2-14</v>
      </c>
      <c r="H23" s="76" t="str">
        <f t="shared" si="1"/>
        <v/>
      </c>
    </row>
    <row r="24" spans="1:8" s="39" customFormat="1" x14ac:dyDescent="0.2">
      <c r="A24" s="17">
        <v>22</v>
      </c>
      <c r="B24" s="14">
        <v>2</v>
      </c>
      <c r="C24" s="82">
        <v>15</v>
      </c>
      <c r="D24" s="109" t="s">
        <v>12</v>
      </c>
      <c r="E24" s="106" t="s">
        <v>133</v>
      </c>
      <c r="F24" s="104"/>
      <c r="G24" s="76" t="str">
        <f t="shared" si="3"/>
        <v>2-15</v>
      </c>
      <c r="H24" s="76" t="str">
        <f t="shared" si="1"/>
        <v/>
      </c>
    </row>
    <row r="25" spans="1:8" s="39" customFormat="1" x14ac:dyDescent="0.2">
      <c r="A25" s="17">
        <v>23</v>
      </c>
      <c r="B25" s="14">
        <v>2</v>
      </c>
      <c r="C25" s="82">
        <v>16</v>
      </c>
      <c r="D25" s="109" t="s">
        <v>34</v>
      </c>
      <c r="E25" s="106" t="s">
        <v>72</v>
      </c>
      <c r="F25" s="104"/>
      <c r="G25" s="76" t="str">
        <f t="shared" si="3"/>
        <v>2-16</v>
      </c>
      <c r="H25" s="76" t="str">
        <f t="shared" si="1"/>
        <v/>
      </c>
    </row>
    <row r="26" spans="1:8" s="90" customFormat="1" x14ac:dyDescent="0.2">
      <c r="A26" s="89">
        <v>24</v>
      </c>
      <c r="B26" s="15">
        <v>2</v>
      </c>
      <c r="C26" s="83">
        <v>17</v>
      </c>
      <c r="D26" s="113" t="s">
        <v>134</v>
      </c>
      <c r="E26" s="110" t="s">
        <v>135</v>
      </c>
      <c r="F26" s="111"/>
      <c r="G26" s="92" t="str">
        <f t="shared" si="3"/>
        <v>2-17</v>
      </c>
      <c r="H26" s="92" t="str">
        <f t="shared" si="1"/>
        <v/>
      </c>
    </row>
    <row r="27" spans="1:8" s="91" customFormat="1" x14ac:dyDescent="0.2">
      <c r="A27" s="38">
        <v>25</v>
      </c>
      <c r="B27" s="88">
        <v>3</v>
      </c>
      <c r="C27" s="93">
        <v>1</v>
      </c>
      <c r="D27" s="102" t="s">
        <v>167</v>
      </c>
      <c r="E27" s="130" t="s">
        <v>162</v>
      </c>
      <c r="F27" s="119" t="s">
        <v>40</v>
      </c>
      <c r="G27" s="96" t="str">
        <f t="shared" si="3"/>
        <v>3-01</v>
      </c>
      <c r="H27" s="138" t="s">
        <v>159</v>
      </c>
    </row>
    <row r="28" spans="1:8" x14ac:dyDescent="0.2">
      <c r="A28" s="17">
        <v>26</v>
      </c>
      <c r="B28" s="14">
        <v>3</v>
      </c>
      <c r="C28" s="82">
        <v>2</v>
      </c>
      <c r="D28" s="109" t="s">
        <v>14</v>
      </c>
      <c r="E28" s="117" t="s">
        <v>15</v>
      </c>
      <c r="F28" s="115"/>
      <c r="G28" s="76" t="str">
        <f t="shared" si="3"/>
        <v>3-02</v>
      </c>
      <c r="H28" s="76" t="str">
        <f t="shared" si="1"/>
        <v/>
      </c>
    </row>
    <row r="29" spans="1:8" x14ac:dyDescent="0.2">
      <c r="A29" s="17">
        <v>27</v>
      </c>
      <c r="B29" s="14">
        <v>3</v>
      </c>
      <c r="C29" s="82">
        <v>3</v>
      </c>
      <c r="D29" s="109" t="s">
        <v>23</v>
      </c>
      <c r="E29" s="117" t="s">
        <v>24</v>
      </c>
      <c r="F29" s="115"/>
      <c r="G29" s="76" t="str">
        <f t="shared" si="3"/>
        <v>3-03</v>
      </c>
      <c r="H29" s="76" t="str">
        <f t="shared" si="1"/>
        <v/>
      </c>
    </row>
    <row r="30" spans="1:8" x14ac:dyDescent="0.2">
      <c r="A30" s="17">
        <v>28</v>
      </c>
      <c r="B30" s="14">
        <v>3</v>
      </c>
      <c r="C30" s="82">
        <v>4</v>
      </c>
      <c r="D30" s="109" t="s">
        <v>16</v>
      </c>
      <c r="E30" s="117" t="s">
        <v>74</v>
      </c>
      <c r="F30" s="115"/>
      <c r="G30" s="76" t="str">
        <f t="shared" si="3"/>
        <v>3-04</v>
      </c>
      <c r="H30" s="76" t="str">
        <f t="shared" si="1"/>
        <v/>
      </c>
    </row>
    <row r="31" spans="1:8" x14ac:dyDescent="0.2">
      <c r="A31" s="17">
        <v>29</v>
      </c>
      <c r="B31" s="14">
        <v>3</v>
      </c>
      <c r="C31" s="82">
        <v>5</v>
      </c>
      <c r="D31" s="109" t="s">
        <v>171</v>
      </c>
      <c r="E31" s="126" t="s">
        <v>158</v>
      </c>
      <c r="F31" s="115"/>
      <c r="G31" s="76" t="str">
        <f t="shared" si="3"/>
        <v>3-05</v>
      </c>
      <c r="H31" s="76" t="str">
        <f t="shared" si="1"/>
        <v/>
      </c>
    </row>
    <row r="32" spans="1:8" x14ac:dyDescent="0.2">
      <c r="A32" s="17">
        <v>30</v>
      </c>
      <c r="B32" s="14">
        <v>3</v>
      </c>
      <c r="C32" s="82">
        <v>6</v>
      </c>
      <c r="D32" s="109" t="s">
        <v>136</v>
      </c>
      <c r="E32" s="118" t="s">
        <v>137</v>
      </c>
      <c r="F32" s="115"/>
      <c r="G32" s="76" t="str">
        <f t="shared" si="3"/>
        <v>3-06</v>
      </c>
      <c r="H32" s="76" t="str">
        <f t="shared" si="1"/>
        <v/>
      </c>
    </row>
    <row r="33" spans="1:8" s="39" customFormat="1" x14ac:dyDescent="0.2">
      <c r="A33" s="17">
        <v>31</v>
      </c>
      <c r="B33" s="14">
        <v>3</v>
      </c>
      <c r="C33" s="82">
        <v>7</v>
      </c>
      <c r="D33" s="109" t="s">
        <v>26</v>
      </c>
      <c r="E33" s="117" t="s">
        <v>27</v>
      </c>
      <c r="F33" s="115"/>
      <c r="G33" s="76" t="str">
        <f t="shared" si="3"/>
        <v>3-07</v>
      </c>
      <c r="H33" s="76" t="str">
        <f t="shared" si="1"/>
        <v/>
      </c>
    </row>
    <row r="34" spans="1:8" s="39" customFormat="1" x14ac:dyDescent="0.2">
      <c r="A34" s="17">
        <v>32</v>
      </c>
      <c r="B34" s="14">
        <v>3</v>
      </c>
      <c r="C34" s="82">
        <v>8</v>
      </c>
      <c r="D34" s="109" t="s">
        <v>76</v>
      </c>
      <c r="E34" s="118" t="s">
        <v>75</v>
      </c>
      <c r="F34" s="115"/>
      <c r="G34" s="76" t="str">
        <f t="shared" si="3"/>
        <v>3-08</v>
      </c>
      <c r="H34" s="76" t="str">
        <f t="shared" si="1"/>
        <v/>
      </c>
    </row>
    <row r="35" spans="1:8" x14ac:dyDescent="0.2">
      <c r="A35" s="17">
        <v>33</v>
      </c>
      <c r="B35" s="14">
        <v>3</v>
      </c>
      <c r="C35" s="82">
        <v>9</v>
      </c>
      <c r="D35" s="109" t="s">
        <v>28</v>
      </c>
      <c r="E35" s="117" t="s">
        <v>29</v>
      </c>
      <c r="F35" s="115"/>
      <c r="G35" s="76" t="str">
        <f>IF(LEN(C35)&lt;2,B35&amp;"-0"&amp;C35,B35&amp;"-"&amp;C35)</f>
        <v>3-09</v>
      </c>
      <c r="H35" s="76" t="str">
        <f>IF(F35="P","Poezie",IF(F35="D","Drama",""))</f>
        <v/>
      </c>
    </row>
    <row r="36" spans="1:8" x14ac:dyDescent="0.2">
      <c r="A36" s="17">
        <v>34</v>
      </c>
      <c r="B36" s="14">
        <v>3</v>
      </c>
      <c r="C36" s="82">
        <v>10</v>
      </c>
      <c r="D36" s="109" t="s">
        <v>77</v>
      </c>
      <c r="E36" s="117" t="s">
        <v>78</v>
      </c>
      <c r="F36" s="115"/>
      <c r="G36" s="76" t="str">
        <f t="shared" si="3"/>
        <v>3-10</v>
      </c>
      <c r="H36" s="76" t="str">
        <f t="shared" si="1"/>
        <v/>
      </c>
    </row>
    <row r="37" spans="1:8" s="39" customFormat="1" x14ac:dyDescent="0.2">
      <c r="A37" s="17">
        <v>35</v>
      </c>
      <c r="B37" s="14">
        <v>3</v>
      </c>
      <c r="C37" s="82">
        <v>11</v>
      </c>
      <c r="D37" s="109" t="s">
        <v>138</v>
      </c>
      <c r="E37" s="118" t="s">
        <v>139</v>
      </c>
      <c r="F37" s="115"/>
      <c r="G37" s="76" t="str">
        <f t="shared" ref="G37:G48" si="4">IF(LEN(C37)&lt;2,B37&amp;"-0"&amp;C37,B37&amp;"-"&amp;C37)</f>
        <v>3-11</v>
      </c>
      <c r="H37" s="76" t="str">
        <f t="shared" ref="H37:H38" si="5">IF(F37="P","Poezie",IF(F37="D","Drama",""))</f>
        <v/>
      </c>
    </row>
    <row r="38" spans="1:8" s="91" customFormat="1" x14ac:dyDescent="0.2">
      <c r="A38" s="38">
        <v>36</v>
      </c>
      <c r="B38" s="88">
        <v>3</v>
      </c>
      <c r="C38" s="93">
        <v>12</v>
      </c>
      <c r="D38" s="109" t="s">
        <v>168</v>
      </c>
      <c r="E38" s="126" t="s">
        <v>157</v>
      </c>
      <c r="F38" s="115"/>
      <c r="G38" s="96" t="str">
        <f t="shared" si="4"/>
        <v>3-12</v>
      </c>
      <c r="H38" s="96" t="str">
        <f t="shared" si="5"/>
        <v/>
      </c>
    </row>
    <row r="39" spans="1:8" x14ac:dyDescent="0.2">
      <c r="A39" s="17">
        <v>37</v>
      </c>
      <c r="B39" s="14">
        <v>3</v>
      </c>
      <c r="C39" s="82">
        <v>13</v>
      </c>
      <c r="D39" s="109" t="s">
        <v>140</v>
      </c>
      <c r="E39" s="118" t="s">
        <v>141</v>
      </c>
      <c r="F39" s="115"/>
      <c r="G39" s="76" t="str">
        <f t="shared" si="4"/>
        <v>3-13</v>
      </c>
      <c r="H39" s="76" t="str">
        <f t="shared" ref="H39:H67" si="6">IF(F39="P","Poezie",IF(F39="D","Drama",""))</f>
        <v/>
      </c>
    </row>
    <row r="40" spans="1:8" x14ac:dyDescent="0.2">
      <c r="A40" s="17">
        <v>38</v>
      </c>
      <c r="B40" s="14">
        <v>3</v>
      </c>
      <c r="C40" s="82">
        <v>14</v>
      </c>
      <c r="D40" s="109" t="s">
        <v>38</v>
      </c>
      <c r="E40" s="117" t="s">
        <v>39</v>
      </c>
      <c r="F40" s="115"/>
      <c r="G40" s="76" t="str">
        <f t="shared" si="4"/>
        <v>3-14</v>
      </c>
      <c r="H40" s="76" t="str">
        <f t="shared" si="6"/>
        <v/>
      </c>
    </row>
    <row r="41" spans="1:8" x14ac:dyDescent="0.2">
      <c r="A41" s="17">
        <v>39</v>
      </c>
      <c r="B41" s="14">
        <v>3</v>
      </c>
      <c r="C41" s="82">
        <v>15</v>
      </c>
      <c r="D41" s="109" t="s">
        <v>142</v>
      </c>
      <c r="E41" s="118" t="s">
        <v>143</v>
      </c>
      <c r="F41" s="115"/>
      <c r="G41" s="76" t="str">
        <f t="shared" si="4"/>
        <v>3-15</v>
      </c>
      <c r="H41" s="76" t="str">
        <f t="shared" si="6"/>
        <v/>
      </c>
    </row>
    <row r="42" spans="1:8" x14ac:dyDescent="0.2">
      <c r="A42" s="17">
        <v>40</v>
      </c>
      <c r="B42" s="14">
        <v>3</v>
      </c>
      <c r="C42" s="82">
        <v>16</v>
      </c>
      <c r="D42" s="109" t="s">
        <v>169</v>
      </c>
      <c r="E42" s="117" t="s">
        <v>170</v>
      </c>
      <c r="F42" s="115" t="s">
        <v>41</v>
      </c>
      <c r="G42" s="76" t="str">
        <f t="shared" si="4"/>
        <v>3-16</v>
      </c>
      <c r="H42" s="76" t="str">
        <f t="shared" si="6"/>
        <v>Drama</v>
      </c>
    </row>
    <row r="43" spans="1:8" x14ac:dyDescent="0.2">
      <c r="A43" s="17">
        <v>41</v>
      </c>
      <c r="B43" s="14">
        <v>3</v>
      </c>
      <c r="C43" s="82">
        <v>17</v>
      </c>
      <c r="D43" s="109" t="s">
        <v>113</v>
      </c>
      <c r="E43" s="117" t="s">
        <v>114</v>
      </c>
      <c r="F43" s="115"/>
      <c r="G43" s="76" t="str">
        <f t="shared" si="4"/>
        <v>3-17</v>
      </c>
      <c r="H43" s="76" t="str">
        <f t="shared" si="6"/>
        <v/>
      </c>
    </row>
    <row r="44" spans="1:8" x14ac:dyDescent="0.2">
      <c r="A44" s="17">
        <v>42</v>
      </c>
      <c r="B44" s="14">
        <v>3</v>
      </c>
      <c r="C44" s="82">
        <v>18</v>
      </c>
      <c r="D44" s="109" t="s">
        <v>21</v>
      </c>
      <c r="E44" s="118" t="s">
        <v>22</v>
      </c>
      <c r="F44" s="116" t="s">
        <v>41</v>
      </c>
      <c r="G44" s="76" t="str">
        <f t="shared" si="4"/>
        <v>3-18</v>
      </c>
      <c r="H44" s="76" t="str">
        <f t="shared" si="6"/>
        <v>Drama</v>
      </c>
    </row>
    <row r="45" spans="1:8" s="90" customFormat="1" x14ac:dyDescent="0.2">
      <c r="A45" s="89">
        <v>43</v>
      </c>
      <c r="B45" s="15">
        <v>3</v>
      </c>
      <c r="C45" s="83">
        <v>19</v>
      </c>
      <c r="D45" s="114" t="s">
        <v>144</v>
      </c>
      <c r="E45" s="120" t="s">
        <v>79</v>
      </c>
      <c r="F45" s="100"/>
      <c r="G45" s="92" t="str">
        <f t="shared" si="4"/>
        <v>3-19</v>
      </c>
      <c r="H45" s="92" t="str">
        <f t="shared" si="6"/>
        <v/>
      </c>
    </row>
    <row r="46" spans="1:8" x14ac:dyDescent="0.2">
      <c r="A46" s="17">
        <v>44</v>
      </c>
      <c r="B46" s="14">
        <v>4</v>
      </c>
      <c r="C46" s="82">
        <v>1</v>
      </c>
      <c r="D46" s="102" t="s">
        <v>107</v>
      </c>
      <c r="E46" s="130" t="s">
        <v>108</v>
      </c>
      <c r="F46" s="129" t="s">
        <v>41</v>
      </c>
      <c r="G46" s="76" t="str">
        <f t="shared" si="4"/>
        <v>4-01</v>
      </c>
      <c r="H46" s="76" t="str">
        <f t="shared" si="6"/>
        <v>Drama</v>
      </c>
    </row>
    <row r="47" spans="1:8" x14ac:dyDescent="0.2">
      <c r="A47" s="17">
        <v>45</v>
      </c>
      <c r="B47" s="14">
        <v>4</v>
      </c>
      <c r="C47" s="82">
        <v>2</v>
      </c>
      <c r="D47" s="109" t="s">
        <v>80</v>
      </c>
      <c r="E47" s="126" t="s">
        <v>81</v>
      </c>
      <c r="F47" s="124" t="s">
        <v>40</v>
      </c>
      <c r="G47" s="76" t="str">
        <f t="shared" si="4"/>
        <v>4-02</v>
      </c>
      <c r="H47" s="76" t="str">
        <f t="shared" si="6"/>
        <v>Poezie</v>
      </c>
    </row>
    <row r="48" spans="1:8" x14ac:dyDescent="0.2">
      <c r="A48" s="17">
        <v>46</v>
      </c>
      <c r="B48" s="14">
        <v>4</v>
      </c>
      <c r="C48" s="93">
        <v>3</v>
      </c>
      <c r="D48" s="109" t="s">
        <v>82</v>
      </c>
      <c r="E48" s="126" t="s">
        <v>83</v>
      </c>
      <c r="F48" s="123" t="s">
        <v>40</v>
      </c>
      <c r="G48" s="76" t="str">
        <f t="shared" si="4"/>
        <v>4-03</v>
      </c>
      <c r="H48" s="76" t="str">
        <f t="shared" si="6"/>
        <v>Poezie</v>
      </c>
    </row>
    <row r="49" spans="1:8" x14ac:dyDescent="0.2">
      <c r="A49" s="17">
        <v>47</v>
      </c>
      <c r="B49" s="14">
        <v>4</v>
      </c>
      <c r="C49" s="93">
        <v>4</v>
      </c>
      <c r="D49" s="121" t="s">
        <v>84</v>
      </c>
      <c r="E49" s="126" t="s">
        <v>85</v>
      </c>
      <c r="F49" s="123" t="s">
        <v>40</v>
      </c>
      <c r="G49" s="76" t="str">
        <f t="shared" ref="G49:G56" si="7">IF(LEN(C49)&lt;2,B49&amp;"-0"&amp;C49,B49&amp;"-"&amp;C49)</f>
        <v>4-04</v>
      </c>
      <c r="H49" s="76" t="str">
        <f t="shared" si="6"/>
        <v>Poezie</v>
      </c>
    </row>
    <row r="50" spans="1:8" x14ac:dyDescent="0.2">
      <c r="A50" s="17">
        <v>48</v>
      </c>
      <c r="B50" s="14">
        <v>4</v>
      </c>
      <c r="C50" s="93">
        <v>5</v>
      </c>
      <c r="D50" s="121" t="s">
        <v>86</v>
      </c>
      <c r="E50" s="128" t="s">
        <v>145</v>
      </c>
      <c r="F50" s="123" t="s">
        <v>40</v>
      </c>
      <c r="G50" s="76" t="str">
        <f t="shared" si="7"/>
        <v>4-05</v>
      </c>
      <c r="H50" s="76" t="str">
        <f t="shared" si="6"/>
        <v>Poezie</v>
      </c>
    </row>
    <row r="51" spans="1:8" x14ac:dyDescent="0.2">
      <c r="A51" s="17">
        <v>49</v>
      </c>
      <c r="B51" s="14">
        <v>4</v>
      </c>
      <c r="C51" s="93">
        <v>6</v>
      </c>
      <c r="D51" s="128" t="s">
        <v>160</v>
      </c>
      <c r="E51" s="128" t="s">
        <v>161</v>
      </c>
      <c r="F51" s="123"/>
      <c r="G51" s="76" t="str">
        <f t="shared" si="7"/>
        <v>4-06</v>
      </c>
      <c r="H51" s="76" t="str">
        <f t="shared" si="6"/>
        <v/>
      </c>
    </row>
    <row r="52" spans="1:8" x14ac:dyDescent="0.2">
      <c r="A52" s="17">
        <v>50</v>
      </c>
      <c r="B52" s="14">
        <v>4</v>
      </c>
      <c r="C52" s="93">
        <v>7</v>
      </c>
      <c r="D52" s="121" t="s">
        <v>87</v>
      </c>
      <c r="E52" s="127" t="s">
        <v>88</v>
      </c>
      <c r="F52" s="122"/>
      <c r="G52" s="76" t="str">
        <f t="shared" si="7"/>
        <v>4-07</v>
      </c>
      <c r="H52" s="76" t="str">
        <f t="shared" si="6"/>
        <v/>
      </c>
    </row>
    <row r="53" spans="1:8" x14ac:dyDescent="0.2">
      <c r="A53" s="17">
        <v>51</v>
      </c>
      <c r="B53" s="14">
        <v>4</v>
      </c>
      <c r="C53" s="93">
        <v>8</v>
      </c>
      <c r="D53" s="121" t="s">
        <v>89</v>
      </c>
      <c r="E53" s="127" t="s">
        <v>90</v>
      </c>
      <c r="F53" s="122"/>
      <c r="G53" s="76" t="str">
        <f t="shared" si="7"/>
        <v>4-08</v>
      </c>
      <c r="H53" s="76" t="str">
        <f t="shared" si="6"/>
        <v/>
      </c>
    </row>
    <row r="54" spans="1:8" x14ac:dyDescent="0.2">
      <c r="A54" s="17">
        <v>52</v>
      </c>
      <c r="B54" s="14">
        <v>4</v>
      </c>
      <c r="C54" s="93">
        <v>9</v>
      </c>
      <c r="D54" s="121" t="s">
        <v>146</v>
      </c>
      <c r="E54" s="128" t="s">
        <v>147</v>
      </c>
      <c r="F54" s="122"/>
      <c r="G54" s="76" t="str">
        <f t="shared" si="7"/>
        <v>4-09</v>
      </c>
      <c r="H54" s="76" t="str">
        <f t="shared" si="6"/>
        <v/>
      </c>
    </row>
    <row r="55" spans="1:8" x14ac:dyDescent="0.2">
      <c r="A55" s="17">
        <v>53</v>
      </c>
      <c r="B55" s="14">
        <v>4</v>
      </c>
      <c r="C55" s="93">
        <v>10</v>
      </c>
      <c r="D55" s="121" t="s">
        <v>92</v>
      </c>
      <c r="E55" s="128" t="s">
        <v>112</v>
      </c>
      <c r="F55" s="125" t="s">
        <v>41</v>
      </c>
      <c r="G55" s="76" t="str">
        <f t="shared" si="7"/>
        <v>4-10</v>
      </c>
      <c r="H55" s="76" t="str">
        <f t="shared" si="6"/>
        <v>Drama</v>
      </c>
    </row>
    <row r="56" spans="1:8" x14ac:dyDescent="0.2">
      <c r="A56" s="17">
        <v>54</v>
      </c>
      <c r="B56" s="14">
        <v>4</v>
      </c>
      <c r="C56" s="93">
        <v>11</v>
      </c>
      <c r="D56" s="121" t="s">
        <v>118</v>
      </c>
      <c r="E56" s="128" t="s">
        <v>96</v>
      </c>
      <c r="F56" s="125"/>
      <c r="G56" s="76" t="str">
        <f t="shared" si="7"/>
        <v>4-11</v>
      </c>
      <c r="H56" s="76" t="str">
        <f t="shared" si="6"/>
        <v/>
      </c>
    </row>
    <row r="57" spans="1:8" x14ac:dyDescent="0.2">
      <c r="A57" s="17">
        <v>55</v>
      </c>
      <c r="B57" s="14">
        <v>4</v>
      </c>
      <c r="C57" s="93">
        <v>12</v>
      </c>
      <c r="D57" s="121" t="s">
        <v>93</v>
      </c>
      <c r="E57" s="127" t="s">
        <v>94</v>
      </c>
      <c r="F57" s="122"/>
      <c r="G57" s="76" t="str">
        <f t="shared" ref="G57:G67" si="8">IF(LEN(C57)&lt;2,B57&amp;"-0"&amp;C57,B57&amp;"-"&amp;C57)</f>
        <v>4-12</v>
      </c>
      <c r="H57" s="76" t="str">
        <f t="shared" si="6"/>
        <v/>
      </c>
    </row>
    <row r="58" spans="1:8" x14ac:dyDescent="0.2">
      <c r="A58" s="17">
        <v>56</v>
      </c>
      <c r="B58" s="14">
        <v>4</v>
      </c>
      <c r="C58" s="93">
        <v>13</v>
      </c>
      <c r="D58" s="121" t="s">
        <v>97</v>
      </c>
      <c r="E58" s="128" t="s">
        <v>148</v>
      </c>
      <c r="F58" s="122"/>
      <c r="G58" s="76" t="str">
        <f t="shared" si="8"/>
        <v>4-13</v>
      </c>
      <c r="H58" s="76" t="str">
        <f t="shared" si="6"/>
        <v/>
      </c>
    </row>
    <row r="59" spans="1:8" x14ac:dyDescent="0.2">
      <c r="A59" s="17">
        <v>57</v>
      </c>
      <c r="B59" s="14">
        <v>4</v>
      </c>
      <c r="C59" s="93">
        <v>14</v>
      </c>
      <c r="D59" s="121" t="s">
        <v>98</v>
      </c>
      <c r="E59" s="127" t="s">
        <v>99</v>
      </c>
      <c r="F59" s="122"/>
      <c r="G59" s="76" t="str">
        <f t="shared" si="8"/>
        <v>4-14</v>
      </c>
      <c r="H59" s="76" t="str">
        <f t="shared" si="6"/>
        <v/>
      </c>
    </row>
    <row r="60" spans="1:8" x14ac:dyDescent="0.2">
      <c r="A60" s="17">
        <v>58</v>
      </c>
      <c r="B60" s="14">
        <v>4</v>
      </c>
      <c r="C60" s="93">
        <v>15</v>
      </c>
      <c r="D60" s="121" t="s">
        <v>100</v>
      </c>
      <c r="E60" s="127" t="s">
        <v>101</v>
      </c>
      <c r="F60" s="122"/>
      <c r="G60" s="76" t="str">
        <f t="shared" si="8"/>
        <v>4-15</v>
      </c>
      <c r="H60" s="76" t="str">
        <f t="shared" si="6"/>
        <v/>
      </c>
    </row>
    <row r="61" spans="1:8" x14ac:dyDescent="0.2">
      <c r="A61" s="17">
        <v>59</v>
      </c>
      <c r="B61" s="14">
        <v>4</v>
      </c>
      <c r="C61" s="93">
        <v>16</v>
      </c>
      <c r="D61" s="121" t="s">
        <v>115</v>
      </c>
      <c r="E61" s="128" t="s">
        <v>91</v>
      </c>
      <c r="F61" s="122"/>
      <c r="G61" s="76" t="str">
        <f t="shared" si="8"/>
        <v>4-16</v>
      </c>
      <c r="H61" s="76" t="str">
        <f t="shared" si="6"/>
        <v/>
      </c>
    </row>
    <row r="62" spans="1:8" x14ac:dyDescent="0.2">
      <c r="A62" s="17">
        <v>60</v>
      </c>
      <c r="B62" s="14">
        <v>4</v>
      </c>
      <c r="C62" s="93">
        <v>17</v>
      </c>
      <c r="D62" s="121" t="s">
        <v>102</v>
      </c>
      <c r="E62" s="127" t="s">
        <v>103</v>
      </c>
      <c r="F62" s="122"/>
      <c r="G62" s="76" t="str">
        <f t="shared" si="8"/>
        <v>4-17</v>
      </c>
      <c r="H62" s="76" t="str">
        <f t="shared" si="6"/>
        <v/>
      </c>
    </row>
    <row r="63" spans="1:8" x14ac:dyDescent="0.2">
      <c r="A63" s="17">
        <v>61</v>
      </c>
      <c r="B63" s="14">
        <v>4</v>
      </c>
      <c r="C63" s="93">
        <v>18</v>
      </c>
      <c r="D63" s="121" t="s">
        <v>104</v>
      </c>
      <c r="E63" s="127" t="s">
        <v>105</v>
      </c>
      <c r="F63" s="122"/>
      <c r="G63" s="76" t="str">
        <f t="shared" si="8"/>
        <v>4-18</v>
      </c>
      <c r="H63" s="76" t="str">
        <f t="shared" si="6"/>
        <v/>
      </c>
    </row>
    <row r="64" spans="1:8" x14ac:dyDescent="0.2">
      <c r="A64" s="17">
        <v>62</v>
      </c>
      <c r="B64" s="14">
        <v>4</v>
      </c>
      <c r="C64" s="93">
        <v>19</v>
      </c>
      <c r="D64" s="121" t="s">
        <v>119</v>
      </c>
      <c r="E64" s="128" t="s">
        <v>149</v>
      </c>
      <c r="F64" s="122"/>
      <c r="G64" s="76" t="str">
        <f t="shared" si="8"/>
        <v>4-19</v>
      </c>
      <c r="H64" s="76" t="str">
        <f t="shared" si="6"/>
        <v/>
      </c>
    </row>
    <row r="65" spans="1:8" x14ac:dyDescent="0.2">
      <c r="A65" s="17">
        <v>63</v>
      </c>
      <c r="B65" s="14">
        <v>4</v>
      </c>
      <c r="C65" s="93">
        <v>20</v>
      </c>
      <c r="D65" s="121" t="s">
        <v>163</v>
      </c>
      <c r="E65" s="128" t="s">
        <v>164</v>
      </c>
      <c r="F65" s="125"/>
      <c r="G65" s="76" t="str">
        <f t="shared" si="8"/>
        <v>4-20</v>
      </c>
      <c r="H65" s="76" t="str">
        <f t="shared" si="6"/>
        <v/>
      </c>
    </row>
    <row r="66" spans="1:8" x14ac:dyDescent="0.2">
      <c r="A66" s="17">
        <v>64</v>
      </c>
      <c r="B66" s="14">
        <v>4</v>
      </c>
      <c r="C66" s="93">
        <v>21</v>
      </c>
      <c r="D66" s="121" t="s">
        <v>116</v>
      </c>
      <c r="E66" s="128" t="s">
        <v>106</v>
      </c>
      <c r="F66" s="125" t="s">
        <v>41</v>
      </c>
      <c r="G66" s="76" t="str">
        <f t="shared" si="8"/>
        <v>4-21</v>
      </c>
      <c r="H66" s="76" t="str">
        <f t="shared" si="6"/>
        <v>Drama</v>
      </c>
    </row>
    <row r="67" spans="1:8" s="90" customFormat="1" x14ac:dyDescent="0.2">
      <c r="A67" s="89">
        <v>65</v>
      </c>
      <c r="B67" s="15">
        <v>4</v>
      </c>
      <c r="C67" s="83">
        <v>22</v>
      </c>
      <c r="D67" s="131" t="s">
        <v>117</v>
      </c>
      <c r="E67" s="132" t="s">
        <v>95</v>
      </c>
      <c r="F67" s="133"/>
      <c r="G67" s="92" t="str">
        <f t="shared" si="8"/>
        <v>4-22</v>
      </c>
      <c r="H67" s="92" t="str">
        <f t="shared" si="6"/>
        <v/>
      </c>
    </row>
    <row r="68" spans="1:8" s="91" customFormat="1" x14ac:dyDescent="0.2">
      <c r="A68" s="136"/>
      <c r="B68" s="88"/>
      <c r="C68" s="88"/>
      <c r="D68" s="94"/>
      <c r="E68" s="94"/>
      <c r="F68" s="101"/>
      <c r="G68" s="95"/>
      <c r="H68" s="95"/>
    </row>
    <row r="69" spans="1:8" s="91" customFormat="1" x14ac:dyDescent="0.2">
      <c r="A69" s="137"/>
      <c r="B69" s="88"/>
      <c r="C69" s="88"/>
      <c r="D69" s="112"/>
      <c r="E69" s="112"/>
      <c r="F69" s="101"/>
      <c r="G69" s="95"/>
      <c r="H69" s="95"/>
    </row>
    <row r="70" spans="1:8" s="91" customFormat="1" x14ac:dyDescent="0.2">
      <c r="A70" s="137"/>
      <c r="B70" s="88"/>
      <c r="C70" s="88"/>
      <c r="D70" s="112"/>
      <c r="E70" s="112"/>
      <c r="F70" s="101"/>
      <c r="G70" s="95"/>
      <c r="H70" s="95"/>
    </row>
    <row r="71" spans="1:8" s="91" customFormat="1" x14ac:dyDescent="0.2">
      <c r="A71" s="137"/>
      <c r="B71" s="88"/>
      <c r="C71" s="88"/>
      <c r="D71" s="112"/>
      <c r="E71" s="112"/>
      <c r="F71" s="101"/>
      <c r="G71" s="95"/>
      <c r="H71" s="95"/>
    </row>
    <row r="72" spans="1:8" s="91" customFormat="1" x14ac:dyDescent="0.2">
      <c r="A72" s="137"/>
      <c r="B72" s="88"/>
      <c r="C72" s="88"/>
      <c r="D72" s="94"/>
      <c r="E72" s="94"/>
      <c r="F72" s="101"/>
      <c r="G72" s="95"/>
      <c r="H72" s="95"/>
    </row>
    <row r="73" spans="1:8" s="91" customFormat="1" x14ac:dyDescent="0.2">
      <c r="A73" s="137"/>
      <c r="B73" s="88"/>
      <c r="C73" s="88"/>
      <c r="D73" s="94"/>
      <c r="E73" s="94"/>
      <c r="F73" s="101"/>
      <c r="G73" s="95"/>
      <c r="H73" s="95"/>
    </row>
    <row r="74" spans="1:8" s="91" customFormat="1" x14ac:dyDescent="0.2">
      <c r="A74" s="137"/>
      <c r="B74" s="88"/>
      <c r="C74" s="88"/>
      <c r="D74" s="112"/>
      <c r="E74" s="112"/>
      <c r="F74" s="101"/>
      <c r="G74" s="95"/>
      <c r="H74" s="95"/>
    </row>
    <row r="75" spans="1:8" s="91" customFormat="1" x14ac:dyDescent="0.2">
      <c r="A75" s="137"/>
      <c r="B75" s="88"/>
      <c r="C75" s="88"/>
      <c r="D75" s="94"/>
      <c r="E75" s="94"/>
      <c r="F75" s="101"/>
      <c r="G75" s="95"/>
      <c r="H75" s="95"/>
    </row>
    <row r="76" spans="1:8" s="91" customFormat="1" x14ac:dyDescent="0.2">
      <c r="A76" s="137"/>
      <c r="B76" s="88"/>
      <c r="C76" s="88"/>
      <c r="D76" s="94"/>
      <c r="E76" s="94"/>
      <c r="F76" s="101"/>
      <c r="G76" s="95"/>
      <c r="H76" s="95"/>
    </row>
    <row r="77" spans="1:8" s="91" customFormat="1" x14ac:dyDescent="0.2">
      <c r="A77" s="137"/>
      <c r="B77" s="88"/>
      <c r="C77" s="88"/>
      <c r="D77" s="94"/>
      <c r="E77" s="94"/>
      <c r="F77" s="95"/>
      <c r="G77" s="95"/>
      <c r="H77" s="95"/>
    </row>
    <row r="78" spans="1:8" s="91" customFormat="1" x14ac:dyDescent="0.2">
      <c r="A78" s="137"/>
      <c r="B78" s="88"/>
      <c r="C78" s="88"/>
      <c r="D78" s="112"/>
      <c r="E78" s="94"/>
      <c r="F78" s="95"/>
      <c r="G78" s="95"/>
      <c r="H78" s="95"/>
    </row>
    <row r="79" spans="1:8" s="91" customFormat="1" x14ac:dyDescent="0.2">
      <c r="A79" s="137"/>
      <c r="B79" s="88"/>
      <c r="C79" s="88"/>
      <c r="D79" s="112"/>
      <c r="E79" s="112"/>
      <c r="F79" s="95"/>
      <c r="G79" s="95"/>
      <c r="H79" s="95"/>
    </row>
    <row r="80" spans="1:8" s="91" customFormat="1" x14ac:dyDescent="0.2">
      <c r="A80" s="137"/>
      <c r="B80" s="88"/>
      <c r="C80" s="88"/>
      <c r="D80" s="112"/>
      <c r="E80" s="112"/>
      <c r="F80" s="95"/>
      <c r="G80" s="95"/>
      <c r="H80" s="95"/>
    </row>
    <row r="81" spans="1:8" s="91" customFormat="1" x14ac:dyDescent="0.2">
      <c r="A81" s="137"/>
      <c r="B81" s="88"/>
      <c r="C81" s="88"/>
      <c r="D81" s="112"/>
      <c r="E81" s="112"/>
      <c r="F81" s="95"/>
      <c r="G81" s="95"/>
      <c r="H81" s="95"/>
    </row>
    <row r="82" spans="1:8" s="91" customFormat="1" x14ac:dyDescent="0.2">
      <c r="A82" s="137"/>
      <c r="B82" s="88"/>
      <c r="C82" s="88"/>
      <c r="D82" s="112"/>
      <c r="E82" s="112"/>
      <c r="F82" s="95"/>
      <c r="G82" s="95"/>
      <c r="H82" s="95"/>
    </row>
    <row r="83" spans="1:8" s="91" customFormat="1" x14ac:dyDescent="0.2">
      <c r="A83" s="137"/>
      <c r="B83" s="88"/>
      <c r="C83" s="88"/>
      <c r="D83" s="112"/>
      <c r="E83" s="94"/>
      <c r="F83" s="95"/>
      <c r="G83" s="95"/>
      <c r="H83" s="95"/>
    </row>
    <row r="84" spans="1:8" s="91" customFormat="1" x14ac:dyDescent="0.2">
      <c r="A84" s="137"/>
      <c r="B84" s="88"/>
      <c r="C84" s="88"/>
      <c r="D84" s="112"/>
      <c r="E84" s="94"/>
      <c r="F84" s="101"/>
      <c r="G84" s="95"/>
      <c r="H84" s="95"/>
    </row>
    <row r="85" spans="1:8" s="91" customFormat="1" x14ac:dyDescent="0.2">
      <c r="A85" s="137"/>
      <c r="B85" s="88"/>
      <c r="C85" s="88"/>
      <c r="D85" s="112"/>
      <c r="E85" s="94"/>
      <c r="F85" s="101"/>
      <c r="G85" s="95"/>
      <c r="H85" s="95"/>
    </row>
    <row r="86" spans="1:8" s="91" customFormat="1" x14ac:dyDescent="0.2">
      <c r="A86" s="137"/>
      <c r="B86" s="88"/>
      <c r="C86" s="88"/>
      <c r="D86" s="112"/>
      <c r="E86" s="112"/>
      <c r="F86" s="95"/>
      <c r="G86" s="95"/>
      <c r="H86" s="95"/>
    </row>
    <row r="87" spans="1:8" s="91" customFormat="1" x14ac:dyDescent="0.2">
      <c r="A87" s="137"/>
      <c r="B87" s="88"/>
      <c r="C87" s="88"/>
      <c r="D87" s="112"/>
      <c r="E87" s="112"/>
      <c r="F87" s="95"/>
      <c r="G87" s="95"/>
      <c r="H87" s="95"/>
    </row>
    <row r="88" spans="1:8" s="91" customFormat="1" x14ac:dyDescent="0.2">
      <c r="A88" s="137"/>
      <c r="B88" s="88"/>
      <c r="C88" s="88"/>
      <c r="D88" s="112"/>
      <c r="E88" s="112"/>
      <c r="F88" s="95"/>
      <c r="G88" s="95"/>
      <c r="H88" s="95"/>
    </row>
    <row r="89" spans="1:8" s="91" customFormat="1" x14ac:dyDescent="0.2">
      <c r="A89" s="137"/>
      <c r="B89" s="88"/>
      <c r="C89" s="88"/>
      <c r="D89" s="112"/>
      <c r="E89" s="112"/>
      <c r="F89" s="95"/>
      <c r="G89" s="95"/>
      <c r="H89" s="95"/>
    </row>
    <row r="90" spans="1:8" s="91" customFormat="1" x14ac:dyDescent="0.2">
      <c r="A90" s="137"/>
      <c r="B90" s="88"/>
      <c r="C90" s="88"/>
      <c r="D90" s="112"/>
      <c r="E90" s="112"/>
      <c r="F90" s="95"/>
      <c r="G90" s="95"/>
      <c r="H90" s="95"/>
    </row>
    <row r="91" spans="1:8" s="91" customFormat="1" x14ac:dyDescent="0.2">
      <c r="A91" s="137"/>
      <c r="B91" s="88"/>
      <c r="C91" s="88"/>
      <c r="D91" s="112"/>
      <c r="E91" s="112"/>
      <c r="F91" s="95"/>
      <c r="G91" s="95"/>
      <c r="H91" s="95"/>
    </row>
    <row r="92" spans="1:8" s="91" customFormat="1" x14ac:dyDescent="0.2">
      <c r="A92" s="137"/>
      <c r="B92" s="88"/>
      <c r="C92" s="88"/>
      <c r="D92" s="112"/>
      <c r="E92" s="112"/>
      <c r="F92" s="95"/>
      <c r="G92" s="95"/>
      <c r="H92" s="95"/>
    </row>
    <row r="93" spans="1:8" s="91" customFormat="1" x14ac:dyDescent="0.2">
      <c r="A93" s="137"/>
      <c r="B93" s="88"/>
      <c r="C93" s="88"/>
      <c r="D93" s="112"/>
      <c r="E93" s="112"/>
      <c r="F93" s="95"/>
      <c r="G93" s="95"/>
      <c r="H93" s="95"/>
    </row>
    <row r="94" spans="1:8" s="91" customFormat="1" x14ac:dyDescent="0.2">
      <c r="A94" s="137"/>
      <c r="B94" s="88"/>
      <c r="C94" s="88"/>
      <c r="D94" s="112"/>
      <c r="E94" s="94"/>
      <c r="F94" s="101"/>
      <c r="G94" s="95"/>
      <c r="H94" s="95"/>
    </row>
    <row r="95" spans="1:8" s="91" customFormat="1" x14ac:dyDescent="0.2">
      <c r="A95" s="137"/>
      <c r="B95" s="88"/>
      <c r="C95" s="88"/>
      <c r="D95" s="112"/>
      <c r="E95" s="94"/>
      <c r="F95" s="101"/>
      <c r="G95" s="95"/>
      <c r="H95" s="95"/>
    </row>
    <row r="96" spans="1:8" s="91" customFormat="1" x14ac:dyDescent="0.2">
      <c r="A96" s="137"/>
      <c r="B96" s="88"/>
      <c r="C96" s="88"/>
      <c r="D96" s="94"/>
      <c r="E96" s="94"/>
      <c r="F96" s="101"/>
      <c r="G96" s="95"/>
      <c r="H96" s="95"/>
    </row>
    <row r="97" spans="1:8" s="91" customFormat="1" x14ac:dyDescent="0.2">
      <c r="A97" s="137"/>
      <c r="B97" s="88"/>
      <c r="C97" s="88"/>
      <c r="D97" s="112"/>
      <c r="E97" s="94"/>
      <c r="F97" s="101"/>
      <c r="G97" s="95"/>
      <c r="H97" s="95"/>
    </row>
    <row r="98" spans="1:8" s="91" customFormat="1" x14ac:dyDescent="0.2">
      <c r="A98" s="137"/>
      <c r="B98" s="88"/>
      <c r="C98" s="88"/>
      <c r="D98" s="112"/>
      <c r="E98" s="94"/>
      <c r="F98" s="101"/>
      <c r="G98" s="95"/>
      <c r="H98" s="95"/>
    </row>
    <row r="99" spans="1:8" s="91" customFormat="1" x14ac:dyDescent="0.2">
      <c r="A99" s="137"/>
      <c r="B99" s="88"/>
      <c r="C99" s="88"/>
      <c r="D99" s="112"/>
      <c r="E99" s="94"/>
      <c r="F99" s="101"/>
      <c r="G99" s="95"/>
      <c r="H99" s="95"/>
    </row>
    <row r="100" spans="1:8" s="91" customFormat="1" x14ac:dyDescent="0.2">
      <c r="A100" s="137"/>
      <c r="B100" s="88"/>
      <c r="C100" s="88"/>
      <c r="D100" s="112"/>
      <c r="E100" s="94"/>
      <c r="F100" s="101"/>
      <c r="G100" s="95"/>
      <c r="H100" s="95"/>
    </row>
    <row r="101" spans="1:8" s="91" customFormat="1" x14ac:dyDescent="0.2">
      <c r="A101" s="137"/>
      <c r="B101" s="88"/>
      <c r="C101" s="88"/>
      <c r="D101" s="112"/>
      <c r="E101" s="94"/>
      <c r="F101" s="101"/>
      <c r="G101" s="95"/>
      <c r="H101" s="95"/>
    </row>
    <row r="102" spans="1:8" s="91" customFormat="1" x14ac:dyDescent="0.2">
      <c r="A102" s="137"/>
      <c r="B102" s="88"/>
      <c r="C102" s="88"/>
      <c r="D102" s="112"/>
      <c r="E102" s="94"/>
      <c r="F102" s="101"/>
      <c r="G102" s="95"/>
      <c r="H102" s="95"/>
    </row>
    <row r="103" spans="1:8" s="91" customFormat="1" x14ac:dyDescent="0.2">
      <c r="A103" s="137"/>
      <c r="B103" s="88"/>
      <c r="C103" s="88"/>
      <c r="D103" s="112"/>
      <c r="E103" s="94"/>
      <c r="F103" s="101"/>
      <c r="G103" s="95"/>
      <c r="H103" s="95"/>
    </row>
    <row r="104" spans="1:8" s="91" customFormat="1" x14ac:dyDescent="0.2">
      <c r="A104" s="137"/>
      <c r="B104" s="88"/>
      <c r="C104" s="88"/>
      <c r="D104" s="112"/>
      <c r="E104" s="94"/>
      <c r="F104" s="101"/>
      <c r="G104" s="95"/>
      <c r="H104" s="95"/>
    </row>
    <row r="105" spans="1:8" s="91" customFormat="1" x14ac:dyDescent="0.2">
      <c r="A105" s="137"/>
      <c r="B105" s="88"/>
      <c r="C105" s="88"/>
      <c r="D105" s="112"/>
      <c r="E105" s="94"/>
      <c r="F105" s="101"/>
      <c r="G105" s="95"/>
      <c r="H105" s="95"/>
    </row>
    <row r="106" spans="1:8" s="91" customFormat="1" x14ac:dyDescent="0.2">
      <c r="A106" s="137"/>
      <c r="B106" s="88"/>
      <c r="C106" s="88"/>
      <c r="D106" s="112"/>
      <c r="E106" s="94"/>
      <c r="F106" s="101"/>
      <c r="G106" s="95"/>
      <c r="H106" s="95"/>
    </row>
    <row r="107" spans="1:8" s="91" customFormat="1" x14ac:dyDescent="0.2">
      <c r="A107" s="137"/>
      <c r="B107" s="88"/>
      <c r="C107" s="88"/>
      <c r="D107" s="112"/>
      <c r="E107" s="94"/>
      <c r="F107" s="101"/>
      <c r="G107" s="95"/>
      <c r="H107" s="95"/>
    </row>
    <row r="108" spans="1:8" s="91" customFormat="1" x14ac:dyDescent="0.2">
      <c r="A108" s="137"/>
      <c r="B108" s="88"/>
      <c r="C108" s="88"/>
      <c r="D108" s="112"/>
      <c r="E108" s="94"/>
      <c r="F108" s="101"/>
      <c r="G108" s="95"/>
      <c r="H108" s="95"/>
    </row>
    <row r="109" spans="1:8" s="91" customFormat="1" x14ac:dyDescent="0.2">
      <c r="A109" s="137"/>
      <c r="B109" s="88"/>
      <c r="C109" s="88"/>
      <c r="D109" s="112"/>
      <c r="E109" s="94"/>
      <c r="F109" s="101"/>
      <c r="G109" s="95"/>
      <c r="H109" s="95"/>
    </row>
    <row r="110" spans="1:8" s="91" customFormat="1" x14ac:dyDescent="0.2">
      <c r="A110" s="137"/>
      <c r="B110" s="88"/>
      <c r="C110" s="88"/>
      <c r="D110" s="112"/>
      <c r="E110" s="94"/>
      <c r="F110" s="101"/>
      <c r="G110" s="95"/>
      <c r="H110" s="95"/>
    </row>
    <row r="111" spans="1:8" s="91" customFormat="1" x14ac:dyDescent="0.2">
      <c r="A111" s="137"/>
      <c r="B111" s="88"/>
      <c r="C111" s="88"/>
      <c r="D111" s="94"/>
      <c r="E111" s="94"/>
      <c r="F111" s="101"/>
      <c r="G111" s="95"/>
      <c r="H111" s="95"/>
    </row>
    <row r="112" spans="1:8" s="91" customFormat="1" x14ac:dyDescent="0.2">
      <c r="A112" s="137"/>
      <c r="B112" s="88"/>
      <c r="C112" s="88"/>
      <c r="D112" s="112"/>
      <c r="E112" s="94"/>
      <c r="F112" s="101"/>
      <c r="G112" s="95"/>
      <c r="H112" s="95"/>
    </row>
    <row r="113" spans="1:8" s="91" customFormat="1" x14ac:dyDescent="0.2">
      <c r="A113" s="137"/>
      <c r="B113" s="88"/>
      <c r="C113" s="88"/>
      <c r="D113" s="112"/>
      <c r="E113" s="94"/>
      <c r="F113" s="101"/>
      <c r="G113" s="95"/>
      <c r="H113" s="95"/>
    </row>
    <row r="114" spans="1:8" s="91" customFormat="1" x14ac:dyDescent="0.2">
      <c r="A114" s="137"/>
      <c r="B114" s="88"/>
      <c r="C114" s="88"/>
      <c r="D114" s="112"/>
      <c r="E114" s="94"/>
      <c r="F114" s="101"/>
      <c r="G114" s="95"/>
      <c r="H114" s="95"/>
    </row>
    <row r="115" spans="1:8" s="91" customFormat="1" x14ac:dyDescent="0.2">
      <c r="A115" s="137"/>
      <c r="B115" s="88"/>
      <c r="C115" s="88"/>
      <c r="D115" s="94"/>
      <c r="E115" s="94"/>
      <c r="F115" s="101"/>
      <c r="G115" s="95"/>
      <c r="H115" s="95"/>
    </row>
    <row r="116" spans="1:8" s="91" customFormat="1" x14ac:dyDescent="0.2">
      <c r="A116" s="137"/>
      <c r="B116" s="88"/>
      <c r="C116" s="88"/>
      <c r="D116" s="112"/>
      <c r="E116" s="94"/>
      <c r="F116" s="101"/>
      <c r="G116" s="95"/>
      <c r="H116" s="95"/>
    </row>
    <row r="117" spans="1:8" s="91" customFormat="1" x14ac:dyDescent="0.2">
      <c r="A117" s="137"/>
      <c r="B117" s="88"/>
      <c r="C117" s="88"/>
      <c r="D117" s="94"/>
      <c r="E117" s="94"/>
      <c r="F117" s="101"/>
      <c r="G117" s="95"/>
      <c r="H117" s="95"/>
    </row>
    <row r="118" spans="1:8" s="91" customFormat="1" x14ac:dyDescent="0.2">
      <c r="A118" s="137"/>
      <c r="B118" s="88"/>
      <c r="C118" s="88"/>
      <c r="D118" s="112"/>
      <c r="E118" s="94"/>
      <c r="F118" s="101"/>
      <c r="G118" s="95"/>
      <c r="H118" s="95"/>
    </row>
    <row r="119" spans="1:8" s="91" customFormat="1" x14ac:dyDescent="0.2">
      <c r="A119" s="137"/>
      <c r="B119" s="88"/>
      <c r="C119" s="88"/>
      <c r="D119" s="94"/>
      <c r="E119" s="94"/>
      <c r="F119" s="101"/>
      <c r="G119" s="95"/>
      <c r="H119" s="95"/>
    </row>
    <row r="120" spans="1:8" s="91" customFormat="1" x14ac:dyDescent="0.2">
      <c r="A120" s="137"/>
      <c r="B120" s="88"/>
      <c r="C120" s="88"/>
      <c r="D120" s="112"/>
      <c r="E120" s="94"/>
      <c r="F120" s="101"/>
      <c r="G120" s="95"/>
      <c r="H120" s="95"/>
    </row>
    <row r="121" spans="1:8" s="91" customFormat="1" x14ac:dyDescent="0.2">
      <c r="A121" s="137"/>
      <c r="B121" s="88"/>
      <c r="C121" s="88"/>
      <c r="D121" s="94"/>
      <c r="E121" s="94"/>
      <c r="F121" s="101"/>
      <c r="G121" s="95"/>
      <c r="H121" s="95"/>
    </row>
    <row r="122" spans="1:8" s="91" customFormat="1" x14ac:dyDescent="0.2">
      <c r="A122" s="137"/>
      <c r="B122" s="88"/>
      <c r="C122" s="88"/>
      <c r="D122" s="94"/>
      <c r="E122" s="94"/>
      <c r="F122" s="95"/>
      <c r="G122" s="95"/>
      <c r="H122" s="95"/>
    </row>
    <row r="123" spans="1:8" s="91" customFormat="1" x14ac:dyDescent="0.2">
      <c r="A123" s="137"/>
      <c r="B123" s="88"/>
      <c r="C123" s="88"/>
      <c r="D123" s="95"/>
      <c r="E123" s="95"/>
      <c r="F123" s="95"/>
      <c r="G123" s="95"/>
      <c r="H123" s="95"/>
    </row>
    <row r="124" spans="1:8" s="91" customFormat="1" x14ac:dyDescent="0.2">
      <c r="A124" s="137"/>
      <c r="B124" s="88"/>
      <c r="C124" s="88"/>
      <c r="D124" s="95"/>
      <c r="E124" s="95"/>
      <c r="F124" s="95"/>
      <c r="G124" s="95"/>
      <c r="H124" s="95"/>
    </row>
    <row r="125" spans="1:8" s="91" customFormat="1" x14ac:dyDescent="0.2">
      <c r="A125" s="137"/>
      <c r="B125" s="88"/>
      <c r="C125" s="88"/>
      <c r="D125" s="95"/>
      <c r="E125" s="95"/>
      <c r="F125" s="95"/>
      <c r="G125" s="95"/>
      <c r="H125" s="95"/>
    </row>
    <row r="126" spans="1:8" s="91" customFormat="1" x14ac:dyDescent="0.2">
      <c r="A126" s="137"/>
      <c r="B126" s="88"/>
      <c r="C126" s="88"/>
      <c r="D126" s="95"/>
      <c r="E126" s="95"/>
      <c r="F126" s="95"/>
      <c r="G126" s="95"/>
      <c r="H126" s="95"/>
    </row>
    <row r="127" spans="1:8" s="91" customFormat="1" x14ac:dyDescent="0.2">
      <c r="A127" s="137"/>
      <c r="B127" s="88"/>
      <c r="C127" s="88"/>
      <c r="D127" s="95"/>
      <c r="E127" s="95"/>
      <c r="F127" s="95"/>
      <c r="G127" s="95"/>
      <c r="H127" s="95"/>
    </row>
    <row r="128" spans="1:8" s="91" customFormat="1" x14ac:dyDescent="0.2">
      <c r="A128" s="137"/>
      <c r="B128" s="88"/>
      <c r="C128" s="88"/>
      <c r="D128" s="95"/>
      <c r="E128" s="95"/>
      <c r="F128" s="95"/>
      <c r="G128" s="95"/>
      <c r="H128" s="95"/>
    </row>
    <row r="129" spans="1:8" s="91" customFormat="1" x14ac:dyDescent="0.2">
      <c r="A129" s="137"/>
      <c r="B129" s="88"/>
      <c r="C129" s="88"/>
      <c r="D129" s="95"/>
      <c r="E129" s="95"/>
      <c r="F129" s="95"/>
      <c r="G129" s="95"/>
      <c r="H129" s="95"/>
    </row>
    <row r="130" spans="1:8" s="91" customFormat="1" x14ac:dyDescent="0.2">
      <c r="A130" s="137"/>
      <c r="B130" s="88"/>
      <c r="C130" s="88"/>
      <c r="D130" s="95"/>
      <c r="E130" s="95"/>
      <c r="F130" s="95"/>
      <c r="G130" s="95"/>
      <c r="H130" s="95"/>
    </row>
    <row r="131" spans="1:8" s="91" customFormat="1" x14ac:dyDescent="0.2">
      <c r="A131" s="137"/>
      <c r="B131" s="88"/>
      <c r="C131" s="88"/>
      <c r="D131" s="95"/>
      <c r="E131" s="95"/>
      <c r="F131" s="95"/>
      <c r="G131" s="95"/>
      <c r="H131" s="95"/>
    </row>
    <row r="132" spans="1:8" s="91" customFormat="1" x14ac:dyDescent="0.2">
      <c r="A132" s="137"/>
      <c r="B132" s="88"/>
      <c r="C132" s="88"/>
      <c r="D132" s="95"/>
      <c r="E132" s="95"/>
      <c r="F132" s="95"/>
      <c r="G132" s="95"/>
      <c r="H132" s="95"/>
    </row>
    <row r="133" spans="1:8" s="91" customFormat="1" x14ac:dyDescent="0.2">
      <c r="A133" s="137"/>
      <c r="B133" s="88"/>
      <c r="C133" s="88"/>
      <c r="D133" s="95"/>
      <c r="E133" s="95"/>
      <c r="F133" s="95"/>
      <c r="G133" s="95"/>
      <c r="H133" s="95"/>
    </row>
    <row r="134" spans="1:8" s="91" customFormat="1" x14ac:dyDescent="0.2">
      <c r="A134" s="137"/>
      <c r="B134" s="88"/>
      <c r="C134" s="88"/>
      <c r="D134" s="95"/>
      <c r="E134" s="95"/>
      <c r="F134" s="95"/>
      <c r="G134" s="95"/>
      <c r="H134" s="95"/>
    </row>
    <row r="135" spans="1:8" s="91" customFormat="1" x14ac:dyDescent="0.2">
      <c r="A135" s="137"/>
      <c r="B135" s="88"/>
      <c r="C135" s="88"/>
      <c r="D135" s="95"/>
      <c r="E135" s="95"/>
      <c r="F135" s="95"/>
      <c r="G135" s="95"/>
      <c r="H135" s="95"/>
    </row>
    <row r="136" spans="1:8" s="91" customFormat="1" x14ac:dyDescent="0.2">
      <c r="A136" s="137"/>
      <c r="B136" s="88"/>
      <c r="C136" s="88"/>
      <c r="D136" s="95"/>
      <c r="E136" s="95"/>
      <c r="F136" s="95"/>
      <c r="G136" s="95"/>
      <c r="H136" s="95"/>
    </row>
    <row r="137" spans="1:8" s="91" customFormat="1" x14ac:dyDescent="0.2">
      <c r="A137" s="137"/>
      <c r="B137" s="88"/>
      <c r="C137" s="88"/>
      <c r="D137" s="95"/>
      <c r="E137" s="95"/>
      <c r="F137" s="95"/>
      <c r="G137" s="95"/>
      <c r="H137" s="95"/>
    </row>
    <row r="138" spans="1:8" s="91" customFormat="1" x14ac:dyDescent="0.2">
      <c r="A138" s="137"/>
      <c r="B138" s="88"/>
      <c r="C138" s="88"/>
      <c r="D138" s="95"/>
      <c r="E138" s="95"/>
      <c r="F138" s="95"/>
      <c r="G138" s="95"/>
      <c r="H138" s="95"/>
    </row>
    <row r="139" spans="1:8" s="91" customFormat="1" x14ac:dyDescent="0.2">
      <c r="A139" s="137"/>
      <c r="B139" s="88"/>
      <c r="C139" s="88"/>
      <c r="D139" s="95"/>
      <c r="E139" s="95"/>
      <c r="F139" s="95"/>
      <c r="G139" s="95"/>
      <c r="H139" s="95"/>
    </row>
    <row r="140" spans="1:8" s="91" customFormat="1" x14ac:dyDescent="0.2">
      <c r="A140" s="137"/>
      <c r="B140" s="88"/>
      <c r="C140" s="88"/>
      <c r="D140" s="95"/>
      <c r="E140" s="95"/>
      <c r="F140" s="95"/>
      <c r="G140" s="95"/>
      <c r="H140" s="95"/>
    </row>
    <row r="141" spans="1:8" s="91" customFormat="1" x14ac:dyDescent="0.2">
      <c r="A141" s="137"/>
      <c r="B141" s="88"/>
      <c r="C141" s="88"/>
      <c r="D141" s="95"/>
      <c r="E141" s="95"/>
      <c r="F141" s="95"/>
      <c r="G141" s="95"/>
      <c r="H141" s="95"/>
    </row>
    <row r="142" spans="1:8" s="91" customFormat="1" x14ac:dyDescent="0.2">
      <c r="A142" s="137"/>
      <c r="B142" s="88"/>
      <c r="C142" s="88"/>
      <c r="D142" s="95"/>
      <c r="E142" s="95"/>
      <c r="F142" s="95"/>
      <c r="G142" s="95"/>
      <c r="H142" s="95"/>
    </row>
    <row r="143" spans="1:8" s="91" customFormat="1" x14ac:dyDescent="0.2">
      <c r="A143" s="137"/>
      <c r="B143" s="88"/>
      <c r="C143" s="88"/>
      <c r="D143" s="95"/>
      <c r="E143" s="95"/>
      <c r="F143" s="95"/>
      <c r="G143" s="95"/>
      <c r="H143" s="95"/>
    </row>
    <row r="144" spans="1:8" s="91" customFormat="1" x14ac:dyDescent="0.2">
      <c r="A144" s="137"/>
      <c r="B144" s="88"/>
      <c r="C144" s="88"/>
      <c r="D144" s="95"/>
      <c r="E144" s="95"/>
      <c r="F144" s="95"/>
      <c r="G144" s="95"/>
      <c r="H144" s="95"/>
    </row>
    <row r="145" spans="1:8" s="91" customFormat="1" x14ac:dyDescent="0.2">
      <c r="A145" s="137"/>
      <c r="B145" s="88"/>
      <c r="C145" s="88"/>
      <c r="D145" s="95"/>
      <c r="E145" s="95"/>
      <c r="F145" s="95"/>
      <c r="G145" s="95"/>
      <c r="H145" s="95"/>
    </row>
    <row r="146" spans="1:8" s="91" customFormat="1" x14ac:dyDescent="0.2">
      <c r="A146" s="137"/>
      <c r="B146" s="88"/>
      <c r="C146" s="88"/>
      <c r="D146" s="95"/>
      <c r="E146" s="95"/>
      <c r="F146" s="95"/>
      <c r="G146" s="95"/>
      <c r="H146" s="95"/>
    </row>
    <row r="147" spans="1:8" s="91" customFormat="1" x14ac:dyDescent="0.2">
      <c r="A147" s="137"/>
      <c r="B147" s="88"/>
      <c r="C147" s="88"/>
      <c r="D147" s="95"/>
      <c r="E147" s="95"/>
      <c r="F147" s="95"/>
      <c r="G147" s="95"/>
      <c r="H147" s="95"/>
    </row>
    <row r="148" spans="1:8" s="91" customFormat="1" x14ac:dyDescent="0.2">
      <c r="A148" s="137"/>
      <c r="B148" s="88"/>
      <c r="C148" s="88"/>
      <c r="D148" s="95"/>
      <c r="E148" s="95"/>
      <c r="F148" s="95"/>
      <c r="G148" s="95"/>
      <c r="H148" s="95"/>
    </row>
    <row r="149" spans="1:8" s="91" customFormat="1" x14ac:dyDescent="0.2">
      <c r="A149" s="137"/>
      <c r="B149" s="88"/>
      <c r="C149" s="88"/>
      <c r="D149" s="95"/>
      <c r="E149" s="95"/>
      <c r="F149" s="95"/>
      <c r="G149" s="95"/>
      <c r="H149" s="95"/>
    </row>
    <row r="150" spans="1:8" s="91" customFormat="1" x14ac:dyDescent="0.2">
      <c r="A150" s="137"/>
      <c r="B150" s="88"/>
      <c r="C150" s="88"/>
      <c r="D150" s="95"/>
      <c r="E150" s="95"/>
      <c r="F150" s="95"/>
      <c r="G150" s="95"/>
      <c r="H150" s="95"/>
    </row>
    <row r="151" spans="1:8" s="91" customFormat="1" x14ac:dyDescent="0.2">
      <c r="A151" s="137"/>
      <c r="B151" s="88"/>
      <c r="C151" s="88"/>
      <c r="D151" s="95"/>
      <c r="E151" s="95"/>
      <c r="F151" s="95"/>
      <c r="G151" s="95"/>
      <c r="H151" s="95"/>
    </row>
    <row r="152" spans="1:8" s="91" customFormat="1" x14ac:dyDescent="0.2">
      <c r="A152" s="137"/>
      <c r="B152" s="88"/>
      <c r="C152" s="88"/>
      <c r="D152" s="95"/>
      <c r="E152" s="95"/>
      <c r="F152" s="95"/>
      <c r="G152" s="95"/>
      <c r="H152" s="95"/>
    </row>
    <row r="153" spans="1:8" s="91" customFormat="1" x14ac:dyDescent="0.2">
      <c r="A153" s="137"/>
      <c r="B153" s="88"/>
      <c r="C153" s="88"/>
      <c r="D153" s="95"/>
      <c r="E153" s="95"/>
      <c r="F153" s="95"/>
      <c r="G153" s="95"/>
      <c r="H153" s="95"/>
    </row>
    <row r="154" spans="1:8" s="91" customFormat="1" x14ac:dyDescent="0.2">
      <c r="A154" s="137"/>
      <c r="B154" s="88"/>
      <c r="C154" s="88"/>
      <c r="D154" s="95"/>
      <c r="E154" s="95"/>
      <c r="F154" s="95"/>
      <c r="G154" s="95"/>
      <c r="H154" s="95"/>
    </row>
    <row r="155" spans="1:8" s="91" customFormat="1" x14ac:dyDescent="0.2">
      <c r="A155" s="137"/>
      <c r="B155" s="88"/>
      <c r="C155" s="88"/>
      <c r="D155" s="95"/>
      <c r="E155" s="95"/>
      <c r="F155" s="95"/>
      <c r="G155" s="95"/>
      <c r="H155" s="95"/>
    </row>
    <row r="156" spans="1:8" s="91" customFormat="1" x14ac:dyDescent="0.2">
      <c r="A156" s="137"/>
      <c r="B156" s="88"/>
      <c r="C156" s="88"/>
      <c r="D156" s="95"/>
      <c r="E156" s="95"/>
      <c r="F156" s="95"/>
      <c r="G156" s="95"/>
      <c r="H156" s="95"/>
    </row>
    <row r="157" spans="1:8" s="91" customFormat="1" x14ac:dyDescent="0.2">
      <c r="A157" s="137"/>
      <c r="B157" s="88"/>
      <c r="C157" s="88"/>
      <c r="D157" s="95"/>
      <c r="E157" s="95"/>
      <c r="F157" s="95"/>
      <c r="G157" s="95"/>
      <c r="H157" s="95"/>
    </row>
    <row r="158" spans="1:8" s="91" customFormat="1" x14ac:dyDescent="0.2">
      <c r="A158" s="137"/>
      <c r="B158" s="88"/>
      <c r="C158" s="88"/>
      <c r="D158" s="95"/>
      <c r="E158" s="95"/>
      <c r="F158" s="95"/>
      <c r="G158" s="95"/>
      <c r="H158" s="95"/>
    </row>
    <row r="159" spans="1:8" s="91" customFormat="1" x14ac:dyDescent="0.2">
      <c r="A159" s="137"/>
      <c r="B159" s="88"/>
      <c r="C159" s="88"/>
      <c r="D159" s="95"/>
      <c r="E159" s="95"/>
      <c r="F159" s="95"/>
      <c r="G159" s="95"/>
      <c r="H159" s="95"/>
    </row>
    <row r="160" spans="1:8" s="91" customFormat="1" x14ac:dyDescent="0.2">
      <c r="A160" s="137"/>
      <c r="B160" s="88"/>
      <c r="C160" s="88"/>
      <c r="D160" s="95"/>
      <c r="E160" s="95"/>
      <c r="F160" s="95"/>
      <c r="G160" s="95"/>
      <c r="H160" s="95"/>
    </row>
    <row r="161" spans="1:8" s="91" customFormat="1" x14ac:dyDescent="0.2">
      <c r="A161" s="137"/>
      <c r="B161" s="88"/>
      <c r="C161" s="88"/>
      <c r="D161" s="95"/>
      <c r="E161" s="95"/>
      <c r="F161" s="95"/>
      <c r="G161" s="95"/>
      <c r="H161" s="95"/>
    </row>
    <row r="162" spans="1:8" s="91" customFormat="1" x14ac:dyDescent="0.2">
      <c r="A162" s="137"/>
      <c r="B162" s="88"/>
      <c r="C162" s="88"/>
      <c r="D162" s="95"/>
      <c r="E162" s="95"/>
      <c r="F162" s="95"/>
      <c r="G162" s="95"/>
      <c r="H162" s="95"/>
    </row>
    <row r="163" spans="1:8" s="91" customFormat="1" x14ac:dyDescent="0.2">
      <c r="A163" s="137"/>
      <c r="B163" s="88"/>
      <c r="C163" s="88"/>
      <c r="D163" s="95"/>
      <c r="E163" s="95"/>
      <c r="F163" s="95"/>
      <c r="G163" s="95"/>
      <c r="H163" s="95"/>
    </row>
    <row r="164" spans="1:8" s="91" customFormat="1" x14ac:dyDescent="0.2">
      <c r="A164" s="137"/>
      <c r="B164" s="88"/>
      <c r="C164" s="88"/>
      <c r="D164" s="95"/>
      <c r="E164" s="95"/>
      <c r="F164" s="95"/>
      <c r="G164" s="95"/>
      <c r="H164" s="95"/>
    </row>
    <row r="165" spans="1:8" s="91" customFormat="1" x14ac:dyDescent="0.2">
      <c r="A165" s="137"/>
      <c r="B165" s="88"/>
      <c r="C165" s="88"/>
      <c r="D165" s="95"/>
      <c r="E165" s="95"/>
      <c r="F165" s="95"/>
      <c r="G165" s="95"/>
      <c r="H165" s="95"/>
    </row>
    <row r="166" spans="1:8" s="91" customFormat="1" x14ac:dyDescent="0.2">
      <c r="A166" s="137"/>
      <c r="B166" s="88"/>
      <c r="C166" s="88"/>
      <c r="D166" s="95"/>
      <c r="E166" s="95"/>
      <c r="F166" s="95"/>
      <c r="G166" s="95"/>
      <c r="H166" s="95"/>
    </row>
    <row r="167" spans="1:8" s="91" customFormat="1" x14ac:dyDescent="0.2">
      <c r="A167" s="135"/>
      <c r="B167" s="134"/>
      <c r="C167" s="134"/>
    </row>
    <row r="168" spans="1:8" s="91" customFormat="1" x14ac:dyDescent="0.2">
      <c r="A168" s="135"/>
      <c r="B168" s="134"/>
      <c r="C168" s="134"/>
    </row>
    <row r="169" spans="1:8" s="91" customFormat="1" x14ac:dyDescent="0.2">
      <c r="A169" s="135"/>
      <c r="B169" s="134"/>
      <c r="C169" s="134"/>
    </row>
    <row r="170" spans="1:8" s="91" customFormat="1" x14ac:dyDescent="0.2">
      <c r="A170" s="135"/>
      <c r="B170" s="134"/>
      <c r="C170" s="134"/>
    </row>
    <row r="171" spans="1:8" s="91" customFormat="1" x14ac:dyDescent="0.2">
      <c r="A171" s="135"/>
      <c r="B171" s="134"/>
      <c r="C171" s="134"/>
    </row>
    <row r="172" spans="1:8" s="91" customFormat="1" x14ac:dyDescent="0.2">
      <c r="A172" s="135"/>
      <c r="B172" s="134"/>
      <c r="C172" s="134"/>
    </row>
    <row r="173" spans="1:8" s="91" customFormat="1" x14ac:dyDescent="0.2">
      <c r="A173" s="135"/>
      <c r="B173" s="134"/>
      <c r="C173" s="134"/>
    </row>
    <row r="174" spans="1:8" s="91" customFormat="1" x14ac:dyDescent="0.2">
      <c r="A174" s="135"/>
      <c r="B174" s="134"/>
      <c r="C174" s="134"/>
    </row>
    <row r="175" spans="1:8" s="91" customFormat="1" x14ac:dyDescent="0.2">
      <c r="A175" s="135"/>
      <c r="B175" s="134"/>
      <c r="C175" s="134"/>
    </row>
    <row r="176" spans="1:8" s="91" customFormat="1" x14ac:dyDescent="0.2">
      <c r="A176" s="135"/>
      <c r="B176" s="134"/>
      <c r="C176" s="134"/>
    </row>
    <row r="177" spans="1:3" s="91" customFormat="1" x14ac:dyDescent="0.2">
      <c r="A177" s="135"/>
      <c r="B177" s="134"/>
      <c r="C177" s="134"/>
    </row>
    <row r="178" spans="1:3" s="91" customFormat="1" x14ac:dyDescent="0.2">
      <c r="A178" s="135"/>
      <c r="B178" s="134"/>
      <c r="C178" s="134"/>
    </row>
    <row r="179" spans="1:3" s="91" customFormat="1" x14ac:dyDescent="0.2">
      <c r="A179" s="135"/>
      <c r="B179" s="134"/>
      <c r="C179" s="134"/>
    </row>
    <row r="180" spans="1:3" s="91" customFormat="1" x14ac:dyDescent="0.2">
      <c r="A180" s="135"/>
      <c r="B180" s="134"/>
      <c r="C180" s="134"/>
    </row>
    <row r="181" spans="1:3" s="91" customFormat="1" x14ac:dyDescent="0.2">
      <c r="A181" s="135"/>
      <c r="B181" s="134"/>
      <c r="C181" s="134"/>
    </row>
    <row r="182" spans="1:3" s="91" customFormat="1" x14ac:dyDescent="0.2">
      <c r="A182" s="135"/>
      <c r="B182" s="134"/>
      <c r="C182" s="134"/>
    </row>
    <row r="183" spans="1:3" s="91" customFormat="1" x14ac:dyDescent="0.2">
      <c r="A183" s="135"/>
      <c r="B183" s="134"/>
      <c r="C183" s="134"/>
    </row>
    <row r="184" spans="1:3" s="91" customFormat="1" x14ac:dyDescent="0.2">
      <c r="A184" s="135"/>
      <c r="B184" s="134"/>
      <c r="C184" s="134"/>
    </row>
    <row r="185" spans="1:3" s="91" customFormat="1" x14ac:dyDescent="0.2">
      <c r="A185" s="135"/>
      <c r="B185" s="134"/>
      <c r="C185" s="134"/>
    </row>
    <row r="186" spans="1:3" s="91" customFormat="1" x14ac:dyDescent="0.2">
      <c r="A186" s="135"/>
      <c r="B186" s="134"/>
      <c r="C186" s="134"/>
    </row>
    <row r="187" spans="1:3" s="91" customFormat="1" x14ac:dyDescent="0.2">
      <c r="A187" s="135"/>
      <c r="B187" s="134"/>
      <c r="C187" s="134"/>
    </row>
    <row r="188" spans="1:3" s="91" customFormat="1" x14ac:dyDescent="0.2">
      <c r="A188" s="135"/>
      <c r="B188" s="134"/>
      <c r="C188" s="134"/>
    </row>
    <row r="189" spans="1:3" s="91" customFormat="1" x14ac:dyDescent="0.2">
      <c r="A189" s="135"/>
      <c r="B189" s="134"/>
      <c r="C189" s="134"/>
    </row>
    <row r="190" spans="1:3" s="91" customFormat="1" x14ac:dyDescent="0.2">
      <c r="A190" s="135"/>
      <c r="B190" s="134"/>
      <c r="C190" s="134"/>
    </row>
    <row r="191" spans="1:3" s="91" customFormat="1" x14ac:dyDescent="0.2">
      <c r="A191" s="135"/>
      <c r="B191" s="134"/>
      <c r="C191" s="134"/>
    </row>
    <row r="192" spans="1:3" s="91" customFormat="1" x14ac:dyDescent="0.2">
      <c r="A192" s="135"/>
      <c r="B192" s="134"/>
      <c r="C192" s="134"/>
    </row>
    <row r="193" spans="1:3" s="91" customFormat="1" x14ac:dyDescent="0.2">
      <c r="A193" s="135"/>
      <c r="B193" s="134"/>
      <c r="C193" s="134"/>
    </row>
    <row r="194" spans="1:3" s="91" customFormat="1" x14ac:dyDescent="0.2">
      <c r="A194" s="135"/>
      <c r="B194" s="134"/>
      <c r="C194" s="134"/>
    </row>
    <row r="195" spans="1:3" s="91" customFormat="1" x14ac:dyDescent="0.2">
      <c r="A195" s="135"/>
      <c r="B195" s="134"/>
      <c r="C195" s="134"/>
    </row>
    <row r="196" spans="1:3" s="91" customFormat="1" x14ac:dyDescent="0.2">
      <c r="A196" s="135"/>
      <c r="B196" s="134"/>
      <c r="C196" s="134"/>
    </row>
    <row r="197" spans="1:3" s="91" customFormat="1" x14ac:dyDescent="0.2">
      <c r="A197" s="135"/>
      <c r="B197" s="134"/>
      <c r="C197" s="134"/>
    </row>
    <row r="198" spans="1:3" s="91" customFormat="1" x14ac:dyDescent="0.2">
      <c r="A198" s="135"/>
      <c r="B198" s="134"/>
      <c r="C198" s="134"/>
    </row>
    <row r="199" spans="1:3" s="91" customFormat="1" x14ac:dyDescent="0.2">
      <c r="A199" s="135"/>
      <c r="B199" s="134"/>
      <c r="C199" s="134"/>
    </row>
    <row r="200" spans="1:3" s="91" customFormat="1" x14ac:dyDescent="0.2">
      <c r="A200" s="135"/>
      <c r="B200" s="134"/>
      <c r="C200" s="134"/>
    </row>
    <row r="201" spans="1:3" s="91" customFormat="1" x14ac:dyDescent="0.2">
      <c r="A201" s="135"/>
      <c r="B201" s="134"/>
      <c r="C201" s="134"/>
    </row>
    <row r="202" spans="1:3" s="91" customFormat="1" x14ac:dyDescent="0.2">
      <c r="A202" s="135"/>
      <c r="B202" s="134"/>
      <c r="C202" s="134"/>
    </row>
    <row r="203" spans="1:3" s="91" customFormat="1" x14ac:dyDescent="0.2">
      <c r="A203" s="135"/>
      <c r="B203" s="134"/>
      <c r="C203" s="134"/>
    </row>
    <row r="204" spans="1:3" s="91" customFormat="1" x14ac:dyDescent="0.2">
      <c r="A204" s="135"/>
      <c r="B204" s="134"/>
      <c r="C204" s="134"/>
    </row>
    <row r="205" spans="1:3" s="91" customFormat="1" x14ac:dyDescent="0.2">
      <c r="A205" s="135"/>
      <c r="B205" s="134"/>
      <c r="C205" s="134"/>
    </row>
    <row r="206" spans="1:3" s="91" customFormat="1" x14ac:dyDescent="0.2">
      <c r="A206" s="135"/>
      <c r="B206" s="134"/>
      <c r="C206" s="134"/>
    </row>
    <row r="207" spans="1:3" s="91" customFormat="1" x14ac:dyDescent="0.2">
      <c r="A207" s="135"/>
      <c r="B207" s="134"/>
      <c r="C207" s="134"/>
    </row>
    <row r="208" spans="1:3" s="91" customFormat="1" x14ac:dyDescent="0.2">
      <c r="A208" s="135"/>
      <c r="B208" s="134"/>
      <c r="C208" s="134"/>
    </row>
    <row r="209" spans="1:3" s="91" customFormat="1" x14ac:dyDescent="0.2">
      <c r="A209" s="135"/>
      <c r="B209" s="134"/>
      <c r="C209" s="134"/>
    </row>
    <row r="210" spans="1:3" s="91" customFormat="1" x14ac:dyDescent="0.2">
      <c r="A210" s="135"/>
      <c r="B210" s="134"/>
      <c r="C210" s="134"/>
    </row>
    <row r="211" spans="1:3" s="91" customFormat="1" x14ac:dyDescent="0.2">
      <c r="A211" s="135"/>
      <c r="B211" s="134"/>
      <c r="C211" s="134"/>
    </row>
    <row r="212" spans="1:3" s="91" customFormat="1" x14ac:dyDescent="0.2">
      <c r="A212" s="135"/>
      <c r="B212" s="134"/>
      <c r="C212" s="134"/>
    </row>
    <row r="213" spans="1:3" s="91" customFormat="1" x14ac:dyDescent="0.2">
      <c r="A213" s="135"/>
      <c r="B213" s="134"/>
      <c r="C213" s="134"/>
    </row>
    <row r="214" spans="1:3" s="91" customFormat="1" x14ac:dyDescent="0.2">
      <c r="A214" s="135"/>
      <c r="B214" s="134"/>
      <c r="C214" s="134"/>
    </row>
    <row r="215" spans="1:3" s="91" customFormat="1" x14ac:dyDescent="0.2">
      <c r="A215" s="135"/>
      <c r="B215" s="134"/>
      <c r="C215" s="134"/>
    </row>
    <row r="216" spans="1:3" s="91" customFormat="1" x14ac:dyDescent="0.2">
      <c r="A216" s="135"/>
      <c r="B216" s="134"/>
      <c r="C216" s="134"/>
    </row>
    <row r="217" spans="1:3" s="91" customFormat="1" x14ac:dyDescent="0.2">
      <c r="A217" s="135"/>
      <c r="B217" s="134"/>
      <c r="C217" s="134"/>
    </row>
    <row r="218" spans="1:3" s="91" customFormat="1" x14ac:dyDescent="0.2">
      <c r="A218" s="135"/>
      <c r="B218" s="134"/>
      <c r="C218" s="134"/>
    </row>
    <row r="219" spans="1:3" s="91" customFormat="1" x14ac:dyDescent="0.2">
      <c r="A219" s="135"/>
      <c r="B219" s="134"/>
      <c r="C219" s="134"/>
    </row>
    <row r="220" spans="1:3" s="91" customFormat="1" x14ac:dyDescent="0.2">
      <c r="A220" s="135"/>
      <c r="B220" s="134"/>
      <c r="C220" s="134"/>
    </row>
    <row r="221" spans="1:3" s="91" customFormat="1" x14ac:dyDescent="0.2">
      <c r="A221" s="135"/>
      <c r="B221" s="134"/>
      <c r="C221" s="134"/>
    </row>
    <row r="222" spans="1:3" s="91" customFormat="1" x14ac:dyDescent="0.2">
      <c r="A222" s="135"/>
      <c r="B222" s="134"/>
      <c r="C222" s="134"/>
    </row>
    <row r="223" spans="1:3" s="91" customFormat="1" x14ac:dyDescent="0.2">
      <c r="A223" s="135"/>
      <c r="B223" s="134"/>
      <c r="C223" s="134"/>
    </row>
    <row r="224" spans="1:3" s="91" customFormat="1" x14ac:dyDescent="0.2">
      <c r="A224" s="135"/>
      <c r="B224" s="134"/>
      <c r="C224" s="134"/>
    </row>
    <row r="225" spans="1:3" s="91" customFormat="1" x14ac:dyDescent="0.2">
      <c r="A225" s="135"/>
      <c r="B225" s="134"/>
      <c r="C225" s="134"/>
    </row>
    <row r="226" spans="1:3" s="91" customFormat="1" x14ac:dyDescent="0.2">
      <c r="A226" s="135"/>
      <c r="B226" s="134"/>
      <c r="C226" s="134"/>
    </row>
    <row r="227" spans="1:3" s="91" customFormat="1" x14ac:dyDescent="0.2">
      <c r="A227" s="135"/>
      <c r="B227" s="134"/>
      <c r="C227" s="134"/>
    </row>
    <row r="228" spans="1:3" s="91" customFormat="1" x14ac:dyDescent="0.2">
      <c r="A228" s="135"/>
      <c r="B228" s="134"/>
      <c r="C228" s="134"/>
    </row>
    <row r="229" spans="1:3" s="91" customFormat="1" x14ac:dyDescent="0.2">
      <c r="A229" s="135"/>
      <c r="B229" s="134"/>
      <c r="C229" s="134"/>
    </row>
    <row r="230" spans="1:3" s="91" customFormat="1" x14ac:dyDescent="0.2">
      <c r="A230" s="135"/>
      <c r="B230" s="134"/>
      <c r="C230" s="134"/>
    </row>
    <row r="231" spans="1:3" s="91" customFormat="1" x14ac:dyDescent="0.2">
      <c r="A231" s="135"/>
      <c r="B231" s="134"/>
      <c r="C231" s="134"/>
    </row>
    <row r="232" spans="1:3" s="91" customFormat="1" x14ac:dyDescent="0.2">
      <c r="A232" s="135"/>
      <c r="B232" s="134"/>
      <c r="C232" s="134"/>
    </row>
    <row r="233" spans="1:3" s="91" customFormat="1" x14ac:dyDescent="0.2">
      <c r="A233" s="135"/>
      <c r="B233" s="134"/>
      <c r="C233" s="134"/>
    </row>
    <row r="234" spans="1:3" s="91" customFormat="1" x14ac:dyDescent="0.2">
      <c r="A234" s="135"/>
      <c r="B234" s="134"/>
      <c r="C234" s="134"/>
    </row>
    <row r="235" spans="1:3" s="91" customFormat="1" x14ac:dyDescent="0.2">
      <c r="A235" s="135"/>
      <c r="B235" s="134"/>
      <c r="C235" s="134"/>
    </row>
    <row r="236" spans="1:3" s="91" customFormat="1" x14ac:dyDescent="0.2">
      <c r="A236" s="135"/>
      <c r="B236" s="134"/>
      <c r="C236" s="134"/>
    </row>
    <row r="237" spans="1:3" s="91" customFormat="1" x14ac:dyDescent="0.2">
      <c r="A237" s="135"/>
      <c r="B237" s="134"/>
      <c r="C237" s="134"/>
    </row>
    <row r="238" spans="1:3" s="91" customFormat="1" x14ac:dyDescent="0.2">
      <c r="A238" s="135"/>
      <c r="B238" s="134"/>
      <c r="C238" s="134"/>
    </row>
    <row r="239" spans="1:3" s="91" customFormat="1" x14ac:dyDescent="0.2">
      <c r="A239" s="135"/>
      <c r="B239" s="134"/>
      <c r="C239" s="134"/>
    </row>
    <row r="240" spans="1:3" s="91" customFormat="1" x14ac:dyDescent="0.2">
      <c r="A240" s="135"/>
      <c r="B240" s="134"/>
      <c r="C240" s="134"/>
    </row>
    <row r="241" spans="1:3" s="91" customFormat="1" x14ac:dyDescent="0.2">
      <c r="A241" s="135"/>
      <c r="B241" s="134"/>
      <c r="C241" s="134"/>
    </row>
    <row r="242" spans="1:3" s="91" customFormat="1" x14ac:dyDescent="0.2">
      <c r="A242" s="135"/>
      <c r="B242" s="134"/>
      <c r="C242" s="134"/>
    </row>
    <row r="243" spans="1:3" s="91" customFormat="1" x14ac:dyDescent="0.2">
      <c r="A243" s="135"/>
      <c r="B243" s="134"/>
      <c r="C243" s="134"/>
    </row>
    <row r="244" spans="1:3" s="91" customFormat="1" x14ac:dyDescent="0.2">
      <c r="A244" s="135"/>
      <c r="B244" s="134"/>
      <c r="C244" s="134"/>
    </row>
    <row r="245" spans="1:3" s="91" customFormat="1" x14ac:dyDescent="0.2">
      <c r="A245" s="135"/>
      <c r="B245" s="134"/>
      <c r="C245" s="134"/>
    </row>
    <row r="246" spans="1:3" s="91" customFormat="1" x14ac:dyDescent="0.2">
      <c r="A246" s="135"/>
      <c r="B246" s="134"/>
      <c r="C246" s="134"/>
    </row>
    <row r="247" spans="1:3" s="91" customFormat="1" x14ac:dyDescent="0.2">
      <c r="A247" s="135"/>
      <c r="B247" s="134"/>
      <c r="C247" s="134"/>
    </row>
    <row r="248" spans="1:3" s="91" customFormat="1" x14ac:dyDescent="0.2">
      <c r="A248" s="135"/>
      <c r="B248" s="134"/>
      <c r="C248" s="134"/>
    </row>
    <row r="249" spans="1:3" s="91" customFormat="1" x14ac:dyDescent="0.2">
      <c r="A249" s="135"/>
      <c r="B249" s="134"/>
      <c r="C249" s="134"/>
    </row>
    <row r="250" spans="1:3" s="91" customFormat="1" x14ac:dyDescent="0.2">
      <c r="A250" s="135"/>
      <c r="B250" s="134"/>
      <c r="C250" s="134"/>
    </row>
    <row r="251" spans="1:3" s="91" customFormat="1" x14ac:dyDescent="0.2">
      <c r="A251" s="135"/>
      <c r="B251" s="134"/>
      <c r="C251" s="134"/>
    </row>
    <row r="252" spans="1:3" s="91" customFormat="1" x14ac:dyDescent="0.2">
      <c r="A252" s="135"/>
      <c r="B252" s="134"/>
      <c r="C252" s="134"/>
    </row>
    <row r="253" spans="1:3" s="91" customFormat="1" x14ac:dyDescent="0.2">
      <c r="A253" s="135"/>
      <c r="B253" s="134"/>
      <c r="C253" s="134"/>
    </row>
    <row r="254" spans="1:3" s="91" customFormat="1" x14ac:dyDescent="0.2">
      <c r="A254" s="135"/>
      <c r="B254" s="134"/>
      <c r="C254" s="134"/>
    </row>
    <row r="255" spans="1:3" s="91" customFormat="1" x14ac:dyDescent="0.2">
      <c r="A255" s="135"/>
      <c r="B255" s="134"/>
      <c r="C255" s="134"/>
    </row>
    <row r="256" spans="1:3" s="91" customFormat="1" x14ac:dyDescent="0.2">
      <c r="A256" s="135"/>
      <c r="B256" s="134"/>
      <c r="C256" s="134"/>
    </row>
    <row r="257" spans="1:3" s="91" customFormat="1" x14ac:dyDescent="0.2">
      <c r="A257" s="135"/>
      <c r="B257" s="134"/>
      <c r="C257" s="134"/>
    </row>
    <row r="258" spans="1:3" s="91" customFormat="1" x14ac:dyDescent="0.2">
      <c r="A258" s="135"/>
      <c r="B258" s="134"/>
      <c r="C258" s="134"/>
    </row>
    <row r="259" spans="1:3" s="91" customFormat="1" x14ac:dyDescent="0.2">
      <c r="A259" s="135"/>
      <c r="B259" s="134"/>
      <c r="C259" s="134"/>
    </row>
    <row r="260" spans="1:3" s="91" customFormat="1" x14ac:dyDescent="0.2">
      <c r="A260" s="135"/>
      <c r="B260" s="134"/>
      <c r="C260" s="134"/>
    </row>
    <row r="261" spans="1:3" s="91" customFormat="1" x14ac:dyDescent="0.2">
      <c r="A261" s="135"/>
      <c r="B261" s="134"/>
      <c r="C261" s="134"/>
    </row>
    <row r="262" spans="1:3" s="91" customFormat="1" x14ac:dyDescent="0.2">
      <c r="A262" s="135"/>
      <c r="B262" s="134"/>
      <c r="C262" s="134"/>
    </row>
    <row r="263" spans="1:3" s="91" customFormat="1" x14ac:dyDescent="0.2">
      <c r="A263" s="135"/>
      <c r="B263" s="134"/>
      <c r="C263" s="134"/>
    </row>
    <row r="264" spans="1:3" s="91" customFormat="1" x14ac:dyDescent="0.2">
      <c r="A264" s="135"/>
      <c r="B264" s="134"/>
      <c r="C264" s="134"/>
    </row>
    <row r="265" spans="1:3" s="91" customFormat="1" x14ac:dyDescent="0.2">
      <c r="A265" s="135"/>
      <c r="B265" s="134"/>
      <c r="C265" s="134"/>
    </row>
    <row r="266" spans="1:3" s="91" customFormat="1" x14ac:dyDescent="0.2">
      <c r="A266" s="135"/>
      <c r="B266" s="134"/>
      <c r="C266" s="134"/>
    </row>
    <row r="267" spans="1:3" s="91" customFormat="1" x14ac:dyDescent="0.2">
      <c r="A267" s="135"/>
      <c r="B267" s="134"/>
      <c r="C267" s="134"/>
    </row>
    <row r="268" spans="1:3" s="91" customFormat="1" x14ac:dyDescent="0.2">
      <c r="A268" s="135"/>
      <c r="B268" s="134"/>
      <c r="C268" s="134"/>
    </row>
    <row r="269" spans="1:3" s="91" customFormat="1" x14ac:dyDescent="0.2">
      <c r="A269" s="135"/>
      <c r="B269" s="134"/>
      <c r="C269" s="134"/>
    </row>
    <row r="270" spans="1:3" s="91" customFormat="1" x14ac:dyDescent="0.2">
      <c r="A270" s="135"/>
      <c r="B270" s="134"/>
      <c r="C270" s="134"/>
    </row>
    <row r="271" spans="1:3" s="91" customFormat="1" x14ac:dyDescent="0.2">
      <c r="A271" s="135"/>
      <c r="B271" s="134"/>
      <c r="C271" s="134"/>
    </row>
    <row r="272" spans="1:3" s="91" customFormat="1" x14ac:dyDescent="0.2">
      <c r="A272" s="135"/>
      <c r="B272" s="134"/>
      <c r="C272" s="134"/>
    </row>
    <row r="273" spans="1:3" s="91" customFormat="1" x14ac:dyDescent="0.2">
      <c r="A273" s="135"/>
      <c r="B273" s="134"/>
      <c r="C273" s="134"/>
    </row>
    <row r="274" spans="1:3" s="91" customFormat="1" x14ac:dyDescent="0.2">
      <c r="A274" s="135"/>
      <c r="B274" s="134"/>
      <c r="C274" s="134"/>
    </row>
    <row r="275" spans="1:3" s="91" customFormat="1" x14ac:dyDescent="0.2">
      <c r="A275" s="135"/>
      <c r="B275" s="134"/>
      <c r="C275" s="134"/>
    </row>
    <row r="276" spans="1:3" s="91" customFormat="1" x14ac:dyDescent="0.2">
      <c r="A276" s="135"/>
      <c r="B276" s="134"/>
      <c r="C276" s="134"/>
    </row>
    <row r="277" spans="1:3" s="91" customFormat="1" x14ac:dyDescent="0.2">
      <c r="A277" s="135"/>
      <c r="B277" s="134"/>
      <c r="C277" s="134"/>
    </row>
    <row r="278" spans="1:3" s="91" customFormat="1" x14ac:dyDescent="0.2">
      <c r="A278" s="135"/>
      <c r="B278" s="134"/>
      <c r="C278" s="134"/>
    </row>
    <row r="279" spans="1:3" s="91" customFormat="1" x14ac:dyDescent="0.2">
      <c r="A279" s="135"/>
      <c r="B279" s="134"/>
      <c r="C279" s="134"/>
    </row>
    <row r="280" spans="1:3" s="91" customFormat="1" x14ac:dyDescent="0.2">
      <c r="A280" s="135"/>
      <c r="B280" s="134"/>
      <c r="C280" s="134"/>
    </row>
    <row r="281" spans="1:3" s="91" customFormat="1" x14ac:dyDescent="0.2">
      <c r="A281" s="135"/>
      <c r="B281" s="134"/>
      <c r="C281" s="134"/>
    </row>
    <row r="282" spans="1:3" s="91" customFormat="1" x14ac:dyDescent="0.2">
      <c r="A282" s="135"/>
      <c r="B282" s="134"/>
      <c r="C282" s="134"/>
    </row>
    <row r="283" spans="1:3" s="91" customFormat="1" x14ac:dyDescent="0.2">
      <c r="A283" s="135"/>
      <c r="B283" s="134"/>
      <c r="C283" s="134"/>
    </row>
    <row r="284" spans="1:3" s="91" customFormat="1" x14ac:dyDescent="0.2">
      <c r="A284" s="135"/>
      <c r="B284" s="134"/>
      <c r="C284" s="134"/>
    </row>
    <row r="285" spans="1:3" s="91" customFormat="1" x14ac:dyDescent="0.2">
      <c r="A285" s="135"/>
      <c r="B285" s="134"/>
      <c r="C285" s="134"/>
    </row>
    <row r="286" spans="1:3" s="91" customFormat="1" x14ac:dyDescent="0.2">
      <c r="A286" s="135"/>
      <c r="B286" s="134"/>
      <c r="C286" s="134"/>
    </row>
    <row r="287" spans="1:3" s="91" customFormat="1" x14ac:dyDescent="0.2">
      <c r="A287" s="135"/>
      <c r="B287" s="134"/>
      <c r="C287" s="134"/>
    </row>
    <row r="288" spans="1:3" s="91" customFormat="1" x14ac:dyDescent="0.2">
      <c r="A288" s="135"/>
      <c r="B288" s="134"/>
      <c r="C288" s="134"/>
    </row>
    <row r="289" spans="1:3" s="91" customFormat="1" x14ac:dyDescent="0.2">
      <c r="A289" s="135"/>
      <c r="B289" s="134"/>
      <c r="C289" s="134"/>
    </row>
    <row r="290" spans="1:3" s="91" customFormat="1" x14ac:dyDescent="0.2">
      <c r="A290" s="135"/>
      <c r="B290" s="134"/>
      <c r="C290" s="134"/>
    </row>
    <row r="291" spans="1:3" s="91" customFormat="1" x14ac:dyDescent="0.2">
      <c r="A291" s="135"/>
      <c r="B291" s="134"/>
      <c r="C291" s="134"/>
    </row>
    <row r="292" spans="1:3" s="91" customFormat="1" x14ac:dyDescent="0.2">
      <c r="A292" s="135"/>
      <c r="B292" s="134"/>
      <c r="C292" s="134"/>
    </row>
    <row r="293" spans="1:3" s="91" customFormat="1" x14ac:dyDescent="0.2">
      <c r="A293" s="135"/>
      <c r="B293" s="134"/>
      <c r="C293" s="134"/>
    </row>
    <row r="294" spans="1:3" s="91" customFormat="1" x14ac:dyDescent="0.2">
      <c r="A294" s="135"/>
      <c r="B294" s="134"/>
      <c r="C294" s="134"/>
    </row>
    <row r="295" spans="1:3" s="91" customFormat="1" x14ac:dyDescent="0.2">
      <c r="A295" s="135"/>
      <c r="B295" s="134"/>
      <c r="C295" s="134"/>
    </row>
    <row r="296" spans="1:3" s="91" customFormat="1" x14ac:dyDescent="0.2">
      <c r="A296" s="135"/>
      <c r="B296" s="134"/>
      <c r="C296" s="134"/>
    </row>
    <row r="297" spans="1:3" s="91" customFormat="1" x14ac:dyDescent="0.2">
      <c r="A297" s="135"/>
      <c r="B297" s="134"/>
      <c r="C297" s="134"/>
    </row>
    <row r="298" spans="1:3" s="91" customFormat="1" x14ac:dyDescent="0.2">
      <c r="A298" s="135"/>
      <c r="B298" s="134"/>
      <c r="C298" s="134"/>
    </row>
    <row r="299" spans="1:3" s="91" customFormat="1" x14ac:dyDescent="0.2">
      <c r="A299" s="135"/>
      <c r="B299" s="134"/>
      <c r="C299" s="134"/>
    </row>
    <row r="300" spans="1:3" s="91" customFormat="1" x14ac:dyDescent="0.2">
      <c r="A300" s="135"/>
      <c r="B300" s="134"/>
      <c r="C300" s="134"/>
    </row>
    <row r="301" spans="1:3" s="91" customFormat="1" x14ac:dyDescent="0.2">
      <c r="A301" s="135"/>
      <c r="B301" s="134"/>
      <c r="C301" s="134"/>
    </row>
    <row r="302" spans="1:3" s="91" customFormat="1" x14ac:dyDescent="0.2">
      <c r="A302" s="135"/>
      <c r="B302" s="134"/>
      <c r="C302" s="134"/>
    </row>
    <row r="303" spans="1:3" s="91" customFormat="1" x14ac:dyDescent="0.2">
      <c r="A303" s="135"/>
      <c r="B303" s="134"/>
      <c r="C303" s="134"/>
    </row>
    <row r="304" spans="1:3" s="91" customFormat="1" x14ac:dyDescent="0.2">
      <c r="A304" s="135"/>
      <c r="B304" s="134"/>
      <c r="C304" s="134"/>
    </row>
    <row r="305" spans="1:3" s="91" customFormat="1" x14ac:dyDescent="0.2">
      <c r="A305" s="135"/>
      <c r="B305" s="134"/>
      <c r="C305" s="134"/>
    </row>
    <row r="306" spans="1:3" s="91" customFormat="1" x14ac:dyDescent="0.2">
      <c r="A306" s="135"/>
      <c r="B306" s="134"/>
      <c r="C306" s="134"/>
    </row>
    <row r="307" spans="1:3" s="91" customFormat="1" x14ac:dyDescent="0.2">
      <c r="A307" s="135"/>
      <c r="B307" s="134"/>
      <c r="C307" s="134"/>
    </row>
    <row r="308" spans="1:3" s="91" customFormat="1" x14ac:dyDescent="0.2">
      <c r="A308" s="135"/>
      <c r="B308" s="134"/>
      <c r="C308" s="134"/>
    </row>
    <row r="309" spans="1:3" s="91" customFormat="1" x14ac:dyDescent="0.2">
      <c r="A309" s="135"/>
      <c r="B309" s="134"/>
      <c r="C309" s="134"/>
    </row>
    <row r="310" spans="1:3" s="91" customFormat="1" x14ac:dyDescent="0.2">
      <c r="A310" s="135"/>
      <c r="B310" s="134"/>
      <c r="C310" s="134"/>
    </row>
    <row r="311" spans="1:3" s="91" customFormat="1" x14ac:dyDescent="0.2">
      <c r="A311" s="135"/>
      <c r="B311" s="134"/>
      <c r="C311" s="134"/>
    </row>
    <row r="312" spans="1:3" s="91" customFormat="1" x14ac:dyDescent="0.2">
      <c r="A312" s="135"/>
      <c r="B312" s="134"/>
      <c r="C312" s="134"/>
    </row>
    <row r="313" spans="1:3" s="91" customFormat="1" x14ac:dyDescent="0.2">
      <c r="A313" s="135"/>
      <c r="B313" s="134"/>
      <c r="C313" s="134"/>
    </row>
    <row r="314" spans="1:3" s="91" customFormat="1" x14ac:dyDescent="0.2">
      <c r="A314" s="135"/>
      <c r="B314" s="134"/>
      <c r="C314" s="134"/>
    </row>
    <row r="315" spans="1:3" s="91" customFormat="1" x14ac:dyDescent="0.2">
      <c r="A315" s="135"/>
      <c r="B315" s="134"/>
      <c r="C315" s="134"/>
    </row>
    <row r="316" spans="1:3" s="91" customFormat="1" x14ac:dyDescent="0.2">
      <c r="A316" s="135"/>
      <c r="B316" s="134"/>
      <c r="C316" s="134"/>
    </row>
    <row r="317" spans="1:3" s="91" customFormat="1" x14ac:dyDescent="0.2">
      <c r="A317" s="135"/>
      <c r="B317" s="134"/>
      <c r="C317" s="134"/>
    </row>
    <row r="318" spans="1:3" s="91" customFormat="1" x14ac:dyDescent="0.2">
      <c r="A318" s="135"/>
      <c r="B318" s="134"/>
      <c r="C318" s="134"/>
    </row>
    <row r="319" spans="1:3" s="91" customFormat="1" x14ac:dyDescent="0.2">
      <c r="A319" s="135"/>
      <c r="B319" s="134"/>
      <c r="C319" s="134"/>
    </row>
    <row r="320" spans="1:3" s="91" customFormat="1" x14ac:dyDescent="0.2">
      <c r="A320" s="135"/>
      <c r="B320" s="134"/>
      <c r="C320" s="134"/>
    </row>
    <row r="321" spans="1:3" s="91" customFormat="1" x14ac:dyDescent="0.2">
      <c r="A321" s="135"/>
      <c r="B321" s="134"/>
      <c r="C321" s="134"/>
    </row>
    <row r="322" spans="1:3" s="91" customFormat="1" x14ac:dyDescent="0.2">
      <c r="A322" s="135"/>
      <c r="B322" s="134"/>
      <c r="C322" s="134"/>
    </row>
    <row r="323" spans="1:3" s="91" customFormat="1" x14ac:dyDescent="0.2">
      <c r="A323" s="135"/>
      <c r="B323" s="134"/>
      <c r="C323" s="134"/>
    </row>
    <row r="324" spans="1:3" s="91" customFormat="1" x14ac:dyDescent="0.2">
      <c r="A324" s="135"/>
      <c r="B324" s="134"/>
      <c r="C324" s="134"/>
    </row>
    <row r="325" spans="1:3" s="91" customFormat="1" x14ac:dyDescent="0.2">
      <c r="A325" s="135"/>
      <c r="B325" s="134"/>
      <c r="C325" s="134"/>
    </row>
  </sheetData>
  <sheetProtection algorithmName="SHA-512" hashValue="IOL0UEgKgcKmizCDs+xW1UcUuv5CFa976WegywVCpOU/tcyuD2857HMePnycC5UbLPeOK7JUn5t9JH1X8bxQgw==" saltValue="LZqxF3oZ2rX9w1qRH+EZCQ==" spinCount="100000" sheet="1" objects="1" scenarios="1"/>
  <autoFilter ref="A1:H122"/>
  <dataConsolidate/>
  <customSheetViews>
    <customSheetView guid="{0C1A0BF3-30C1-459D-BC80-518D0CF8F3AE}" showAutoFilter="1">
      <pane ySplit="1" topLeftCell="A2" activePane="bottomLeft" state="frozen"/>
      <selection pane="bottomLeft" activeCell="A2" sqref="A1:D149"/>
      <pageMargins left="0.78740157499999996" right="0.78740157499999996" top="0.984251969" bottom="0.984251969" header="0.4921259845" footer="0.4921259845"/>
      <pageSetup paperSize="9" orientation="portrait" r:id="rId1"/>
      <headerFooter alignWithMargins="0"/>
      <autoFilter ref="B1:D1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51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39"/>
  <sheetViews>
    <sheetView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6.5703125" style="8" customWidth="1"/>
    <col min="2" max="2" width="10.85546875" style="7" customWidth="1"/>
    <col min="3" max="3" width="33.5703125" style="7" customWidth="1"/>
    <col min="4" max="4" width="21" style="7" customWidth="1"/>
    <col min="5" max="5" width="23.5703125" style="8" customWidth="1"/>
    <col min="6" max="6" width="34.28515625" style="7" hidden="1" customWidth="1"/>
    <col min="7" max="7" width="9.140625" style="7" customWidth="1"/>
    <col min="8" max="21" width="9.140625" style="8" customWidth="1"/>
    <col min="22" max="16384" width="9.140625" style="8"/>
  </cols>
  <sheetData>
    <row r="1" spans="1:14" s="86" customFormat="1" ht="60.75" customHeight="1" x14ac:dyDescent="0.2">
      <c r="A1" s="85"/>
      <c r="B1" s="87"/>
      <c r="C1" s="140" t="s">
        <v>122</v>
      </c>
      <c r="D1" s="140"/>
      <c r="E1" s="140"/>
      <c r="F1" s="140"/>
      <c r="G1" s="140"/>
    </row>
    <row r="2" spans="1:14" ht="33.75" customHeight="1" x14ac:dyDescent="0.2">
      <c r="F2" s="27"/>
    </row>
    <row r="3" spans="1:14" ht="31.5" customHeight="1" x14ac:dyDescent="0.2">
      <c r="A3" s="4" t="s">
        <v>47</v>
      </c>
      <c r="B3" s="5"/>
      <c r="C3" s="5"/>
      <c r="D3" s="5"/>
      <c r="E3" s="5"/>
      <c r="F3" s="5"/>
      <c r="J3" s="140"/>
      <c r="K3" s="140"/>
      <c r="L3" s="140"/>
      <c r="M3" s="140"/>
      <c r="N3" s="140"/>
    </row>
    <row r="4" spans="1:14" ht="51" customHeight="1" x14ac:dyDescent="0.2">
      <c r="A4" s="6" t="s">
        <v>48</v>
      </c>
      <c r="B4" s="5"/>
      <c r="C4" s="5"/>
      <c r="D4" s="5"/>
      <c r="E4" s="5"/>
      <c r="F4" s="5"/>
    </row>
    <row r="5" spans="1:14" s="23" customFormat="1" ht="22.5" customHeight="1" x14ac:dyDescent="0.2">
      <c r="A5" s="23" t="s">
        <v>50</v>
      </c>
      <c r="C5" s="141" t="str">
        <f>vyber!B7&amp;" "&amp;vyber!B8</f>
        <v xml:space="preserve"> </v>
      </c>
      <c r="D5" s="141"/>
      <c r="E5" s="141"/>
      <c r="F5" s="28"/>
      <c r="G5" s="24"/>
    </row>
    <row r="6" spans="1:14" s="23" customFormat="1" ht="22.5" customHeight="1" x14ac:dyDescent="0.2">
      <c r="A6" s="23" t="s">
        <v>49</v>
      </c>
      <c r="B6" s="29">
        <f>vyber!B9</f>
        <v>0</v>
      </c>
      <c r="C6" s="24"/>
      <c r="D6" s="24"/>
      <c r="F6" s="28"/>
      <c r="G6" s="24"/>
    </row>
    <row r="7" spans="1:14" ht="15" x14ac:dyDescent="0.25">
      <c r="A7" s="10"/>
      <c r="B7" s="9"/>
      <c r="C7" s="9"/>
      <c r="D7" s="9"/>
      <c r="E7" s="10"/>
      <c r="F7" s="27"/>
    </row>
    <row r="8" spans="1:14" s="32" customFormat="1" ht="18" customHeight="1" x14ac:dyDescent="0.2">
      <c r="A8" s="33" t="s">
        <v>51</v>
      </c>
      <c r="B8" s="34" t="s">
        <v>57</v>
      </c>
      <c r="C8" s="19" t="s">
        <v>1</v>
      </c>
      <c r="D8" s="143" t="s">
        <v>2</v>
      </c>
      <c r="E8" s="143"/>
      <c r="F8" s="30"/>
      <c r="G8" s="31"/>
    </row>
    <row r="9" spans="1:14" ht="18" customHeight="1" x14ac:dyDescent="0.2">
      <c r="A9" s="21">
        <v>1</v>
      </c>
      <c r="B9" s="21" t="e">
        <f>VLOOKUP(F9,kanon!$A$1:'kanon'!$H$122,7)</f>
        <v>#NUM!</v>
      </c>
      <c r="C9" s="20" t="e">
        <f>VLOOKUP(F9,kanon!$A$1:'kanon'!$H$122,4)</f>
        <v>#NUM!</v>
      </c>
      <c r="D9" s="144" t="e">
        <f>VLOOKUP(F9,kanon!$A$1:'kanon'!$H$122,5)</f>
        <v>#NUM!</v>
      </c>
      <c r="E9" s="144"/>
      <c r="F9" s="27" t="e">
        <f>SMALL(vyber!$A$19:'vyber'!$A$38,A9)</f>
        <v>#NUM!</v>
      </c>
    </row>
    <row r="10" spans="1:14" ht="18" customHeight="1" x14ac:dyDescent="0.2">
      <c r="A10" s="22">
        <v>2</v>
      </c>
      <c r="B10" s="22" t="e">
        <f>VLOOKUP(F10,kanon!$A$1:'kanon'!$H$122,7)</f>
        <v>#NUM!</v>
      </c>
      <c r="C10" s="11" t="e">
        <f>VLOOKUP(F10,kanon!$A$1:'kanon'!$H$122,4)</f>
        <v>#NUM!</v>
      </c>
      <c r="D10" s="142" t="e">
        <f>VLOOKUP(F10,kanon!$A$1:'kanon'!$H$122,5)</f>
        <v>#NUM!</v>
      </c>
      <c r="E10" s="142"/>
      <c r="F10" s="27" t="e">
        <f>SMALL(vyber!$A$19:'vyber'!$A$38,A10)</f>
        <v>#NUM!</v>
      </c>
    </row>
    <row r="11" spans="1:14" ht="18" customHeight="1" x14ac:dyDescent="0.2">
      <c r="A11" s="22">
        <v>3</v>
      </c>
      <c r="B11" s="22" t="e">
        <f>VLOOKUP(F11,kanon!$A$1:'kanon'!$H$122,7)</f>
        <v>#NUM!</v>
      </c>
      <c r="C11" s="11" t="e">
        <f>VLOOKUP(F11,kanon!$A$1:'kanon'!$H$122,4)</f>
        <v>#NUM!</v>
      </c>
      <c r="D11" s="142" t="e">
        <f>VLOOKUP(F11,kanon!$A$1:'kanon'!$H$122,5)</f>
        <v>#NUM!</v>
      </c>
      <c r="E11" s="142"/>
      <c r="F11" s="27" t="e">
        <f>SMALL(vyber!$A$19:'vyber'!$A$38,A11)</f>
        <v>#NUM!</v>
      </c>
    </row>
    <row r="12" spans="1:14" ht="18" customHeight="1" x14ac:dyDescent="0.2">
      <c r="A12" s="22">
        <v>4</v>
      </c>
      <c r="B12" s="22" t="e">
        <f>VLOOKUP(F12,kanon!$A$1:'kanon'!$H$122,7)</f>
        <v>#NUM!</v>
      </c>
      <c r="C12" s="11" t="e">
        <f>VLOOKUP(F12,kanon!$A$1:'kanon'!$H$122,4)</f>
        <v>#NUM!</v>
      </c>
      <c r="D12" s="142" t="e">
        <f>VLOOKUP(F12,kanon!$A$1:'kanon'!$H$122,5)</f>
        <v>#NUM!</v>
      </c>
      <c r="E12" s="142"/>
      <c r="F12" s="27" t="e">
        <f>SMALL(vyber!$A$19:'vyber'!$A$38,A12)</f>
        <v>#NUM!</v>
      </c>
    </row>
    <row r="13" spans="1:14" ht="18" customHeight="1" x14ac:dyDescent="0.2">
      <c r="A13" s="22">
        <v>5</v>
      </c>
      <c r="B13" s="22" t="e">
        <f>VLOOKUP(F13,kanon!$A$1:'kanon'!$H$122,7)</f>
        <v>#NUM!</v>
      </c>
      <c r="C13" s="11" t="e">
        <f>VLOOKUP(F13,kanon!$A$1:'kanon'!$H$122,4)</f>
        <v>#NUM!</v>
      </c>
      <c r="D13" s="142" t="e">
        <f>VLOOKUP(F13,kanon!$A$1:'kanon'!$H$122,5)</f>
        <v>#NUM!</v>
      </c>
      <c r="E13" s="142"/>
      <c r="F13" s="27" t="e">
        <f>SMALL(vyber!$A$19:'vyber'!$A$38,A13)</f>
        <v>#NUM!</v>
      </c>
    </row>
    <row r="14" spans="1:14" ht="18" customHeight="1" x14ac:dyDescent="0.2">
      <c r="A14" s="22">
        <v>6</v>
      </c>
      <c r="B14" s="22" t="e">
        <f>VLOOKUP(F14,kanon!$A$1:'kanon'!$H$122,7)</f>
        <v>#NUM!</v>
      </c>
      <c r="C14" s="11" t="e">
        <f>VLOOKUP(F14,kanon!$A$1:'kanon'!$H$122,4)</f>
        <v>#NUM!</v>
      </c>
      <c r="D14" s="142" t="e">
        <f>VLOOKUP(F14,kanon!$A$1:'kanon'!$H$122,5)</f>
        <v>#NUM!</v>
      </c>
      <c r="E14" s="142"/>
      <c r="F14" s="27" t="e">
        <f>SMALL(vyber!$A$19:'vyber'!$A$38,A14)</f>
        <v>#NUM!</v>
      </c>
    </row>
    <row r="15" spans="1:14" ht="18" customHeight="1" x14ac:dyDescent="0.2">
      <c r="A15" s="22">
        <v>7</v>
      </c>
      <c r="B15" s="22" t="e">
        <f>VLOOKUP(F15,kanon!$A$1:'kanon'!$H$122,7)</f>
        <v>#NUM!</v>
      </c>
      <c r="C15" s="11" t="e">
        <f>VLOOKUP(F15,kanon!$A$1:'kanon'!$H$122,4)</f>
        <v>#NUM!</v>
      </c>
      <c r="D15" s="142" t="e">
        <f>VLOOKUP(F15,kanon!$A$1:'kanon'!$H$122,5)</f>
        <v>#NUM!</v>
      </c>
      <c r="E15" s="142"/>
      <c r="F15" s="27" t="e">
        <f>SMALL(vyber!$A$19:'vyber'!$A$38,A15)</f>
        <v>#NUM!</v>
      </c>
    </row>
    <row r="16" spans="1:14" ht="18" customHeight="1" x14ac:dyDescent="0.2">
      <c r="A16" s="22">
        <v>8</v>
      </c>
      <c r="B16" s="22" t="e">
        <f>VLOOKUP(F16,kanon!$A$1:'kanon'!$H$122,7)</f>
        <v>#NUM!</v>
      </c>
      <c r="C16" s="11" t="e">
        <f>VLOOKUP(F16,kanon!$A$1:'kanon'!$H$122,4)</f>
        <v>#NUM!</v>
      </c>
      <c r="D16" s="142" t="e">
        <f>VLOOKUP(F16,kanon!$A$1:'kanon'!$H$122,5)</f>
        <v>#NUM!</v>
      </c>
      <c r="E16" s="142"/>
      <c r="F16" s="27" t="e">
        <f>SMALL(vyber!$A$19:'vyber'!$A$38,A16)</f>
        <v>#NUM!</v>
      </c>
    </row>
    <row r="17" spans="1:7" ht="18" customHeight="1" x14ac:dyDescent="0.2">
      <c r="A17" s="22">
        <v>9</v>
      </c>
      <c r="B17" s="22" t="e">
        <f>VLOOKUP(F17,kanon!$A$1:'kanon'!$H$122,7)</f>
        <v>#NUM!</v>
      </c>
      <c r="C17" s="11" t="e">
        <f>VLOOKUP(F17,kanon!$A$1:'kanon'!$H$122,4)</f>
        <v>#NUM!</v>
      </c>
      <c r="D17" s="142" t="e">
        <f>VLOOKUP(F17,kanon!$A$1:'kanon'!$H$122,5)</f>
        <v>#NUM!</v>
      </c>
      <c r="E17" s="142"/>
      <c r="F17" s="27" t="e">
        <f>SMALL(vyber!$A$19:'vyber'!$A$38,A17)</f>
        <v>#NUM!</v>
      </c>
    </row>
    <row r="18" spans="1:7" ht="18" customHeight="1" x14ac:dyDescent="0.2">
      <c r="A18" s="22">
        <v>10</v>
      </c>
      <c r="B18" s="22" t="e">
        <f>VLOOKUP(F18,kanon!$A$1:'kanon'!$H$122,7)</f>
        <v>#NUM!</v>
      </c>
      <c r="C18" s="11" t="e">
        <f>VLOOKUP(F18,kanon!$A$1:'kanon'!$H$122,4)</f>
        <v>#NUM!</v>
      </c>
      <c r="D18" s="142" t="e">
        <f>VLOOKUP(F18,kanon!$A$1:'kanon'!$H$122,5)</f>
        <v>#NUM!</v>
      </c>
      <c r="E18" s="142"/>
      <c r="F18" s="27" t="e">
        <f>SMALL(vyber!$A$19:'vyber'!$A$38,A18)</f>
        <v>#NUM!</v>
      </c>
    </row>
    <row r="19" spans="1:7" ht="18" customHeight="1" x14ac:dyDescent="0.2">
      <c r="A19" s="22">
        <v>11</v>
      </c>
      <c r="B19" s="22" t="e">
        <f>VLOOKUP(F19,kanon!$A$1:'kanon'!$H$122,7)</f>
        <v>#NUM!</v>
      </c>
      <c r="C19" s="11" t="e">
        <f>VLOOKUP(F19,kanon!$A$1:'kanon'!$H$122,4)</f>
        <v>#NUM!</v>
      </c>
      <c r="D19" s="142" t="e">
        <f>VLOOKUP(F19,kanon!$A$1:'kanon'!$H$122,5)</f>
        <v>#NUM!</v>
      </c>
      <c r="E19" s="142"/>
      <c r="F19" s="27" t="e">
        <f>SMALL(vyber!$A$19:'vyber'!$A$38,A19)</f>
        <v>#NUM!</v>
      </c>
    </row>
    <row r="20" spans="1:7" ht="18" customHeight="1" x14ac:dyDescent="0.2">
      <c r="A20" s="22">
        <v>12</v>
      </c>
      <c r="B20" s="22" t="e">
        <f>VLOOKUP(F20,kanon!$A$1:'kanon'!$H$122,7)</f>
        <v>#NUM!</v>
      </c>
      <c r="C20" s="11" t="e">
        <f>VLOOKUP(F20,kanon!$A$1:'kanon'!$H$122,4)</f>
        <v>#NUM!</v>
      </c>
      <c r="D20" s="142" t="e">
        <f>VLOOKUP(F20,kanon!$A$1:'kanon'!$H$122,5)</f>
        <v>#NUM!</v>
      </c>
      <c r="E20" s="142"/>
      <c r="F20" s="27" t="e">
        <f>SMALL(vyber!$A$19:'vyber'!$A$38,A20)</f>
        <v>#NUM!</v>
      </c>
    </row>
    <row r="21" spans="1:7" ht="18" customHeight="1" x14ac:dyDescent="0.2">
      <c r="A21" s="22">
        <v>13</v>
      </c>
      <c r="B21" s="22" t="e">
        <f>VLOOKUP(F21,kanon!$A$1:'kanon'!$H$122,7)</f>
        <v>#NUM!</v>
      </c>
      <c r="C21" s="11" t="e">
        <f>VLOOKUP(F21,kanon!$A$1:'kanon'!$H$122,4)</f>
        <v>#NUM!</v>
      </c>
      <c r="D21" s="142" t="e">
        <f>VLOOKUP(F21,kanon!$A$1:'kanon'!$H$122,5)</f>
        <v>#NUM!</v>
      </c>
      <c r="E21" s="142"/>
      <c r="F21" s="27" t="e">
        <f>SMALL(vyber!$A$19:'vyber'!$A$38,A21)</f>
        <v>#NUM!</v>
      </c>
    </row>
    <row r="22" spans="1:7" ht="18" customHeight="1" x14ac:dyDescent="0.2">
      <c r="A22" s="22">
        <v>14</v>
      </c>
      <c r="B22" s="22" t="e">
        <f>VLOOKUP(F22,kanon!$A$1:'kanon'!$H$122,7)</f>
        <v>#NUM!</v>
      </c>
      <c r="C22" s="11" t="e">
        <f>VLOOKUP(F22,kanon!$A$1:'kanon'!$H$122,4)</f>
        <v>#NUM!</v>
      </c>
      <c r="D22" s="142" t="e">
        <f>VLOOKUP(F22,kanon!$A$1:'kanon'!$H$122,5)</f>
        <v>#NUM!</v>
      </c>
      <c r="E22" s="142"/>
      <c r="F22" s="27" t="e">
        <f>SMALL(vyber!$A$19:'vyber'!$A$38,A22)</f>
        <v>#NUM!</v>
      </c>
    </row>
    <row r="23" spans="1:7" ht="18" customHeight="1" x14ac:dyDescent="0.2">
      <c r="A23" s="22">
        <v>15</v>
      </c>
      <c r="B23" s="22" t="e">
        <f>VLOOKUP(F23,kanon!$A$1:'kanon'!$H$122,7)</f>
        <v>#NUM!</v>
      </c>
      <c r="C23" s="11" t="e">
        <f>VLOOKUP(F23,kanon!$A$1:'kanon'!$H$122,4)</f>
        <v>#NUM!</v>
      </c>
      <c r="D23" s="142" t="e">
        <f>VLOOKUP(F23,kanon!$A$1:'kanon'!$H$122,5)</f>
        <v>#NUM!</v>
      </c>
      <c r="E23" s="142"/>
      <c r="F23" s="27" t="e">
        <f>SMALL(vyber!$A$19:'vyber'!$A$38,A23)</f>
        <v>#NUM!</v>
      </c>
    </row>
    <row r="24" spans="1:7" ht="18" customHeight="1" x14ac:dyDescent="0.2">
      <c r="A24" s="22">
        <v>16</v>
      </c>
      <c r="B24" s="22" t="e">
        <f>VLOOKUP(F24,kanon!$A$1:'kanon'!$H$122,7)</f>
        <v>#NUM!</v>
      </c>
      <c r="C24" s="11" t="e">
        <f>VLOOKUP(F24,kanon!$A$1:'kanon'!$H$122,4)</f>
        <v>#NUM!</v>
      </c>
      <c r="D24" s="142" t="e">
        <f>VLOOKUP(F24,kanon!$A$1:'kanon'!$H$122,5)</f>
        <v>#NUM!</v>
      </c>
      <c r="E24" s="142"/>
      <c r="F24" s="27" t="e">
        <f>SMALL(vyber!$A$19:'vyber'!$A$38,A24)</f>
        <v>#NUM!</v>
      </c>
    </row>
    <row r="25" spans="1:7" ht="18" customHeight="1" x14ac:dyDescent="0.2">
      <c r="A25" s="22">
        <v>17</v>
      </c>
      <c r="B25" s="22" t="e">
        <f>VLOOKUP(F25,kanon!$A$1:'kanon'!$H$122,7)</f>
        <v>#NUM!</v>
      </c>
      <c r="C25" s="11" t="e">
        <f>VLOOKUP(F25,kanon!$A$1:'kanon'!$H$122,4)</f>
        <v>#NUM!</v>
      </c>
      <c r="D25" s="142" t="e">
        <f>VLOOKUP(F25,kanon!$A$1:'kanon'!$H$122,5)</f>
        <v>#NUM!</v>
      </c>
      <c r="E25" s="142"/>
      <c r="F25" s="27" t="e">
        <f>SMALL(vyber!$A$19:'vyber'!$A$38,A25)</f>
        <v>#NUM!</v>
      </c>
    </row>
    <row r="26" spans="1:7" ht="18" customHeight="1" x14ac:dyDescent="0.2">
      <c r="A26" s="22">
        <v>18</v>
      </c>
      <c r="B26" s="22" t="e">
        <f>VLOOKUP(F26,kanon!$A$1:'kanon'!$H$122,7)</f>
        <v>#NUM!</v>
      </c>
      <c r="C26" s="11" t="e">
        <f>VLOOKUP(F26,kanon!$A$1:'kanon'!$H$122,4)</f>
        <v>#NUM!</v>
      </c>
      <c r="D26" s="142" t="e">
        <f>VLOOKUP(F26,kanon!$A$1:'kanon'!$H$122,5)</f>
        <v>#NUM!</v>
      </c>
      <c r="E26" s="142"/>
      <c r="F26" s="27" t="e">
        <f>SMALL(vyber!$A$19:'vyber'!$A$38,A26)</f>
        <v>#NUM!</v>
      </c>
    </row>
    <row r="27" spans="1:7" ht="18" customHeight="1" x14ac:dyDescent="0.2">
      <c r="A27" s="22">
        <v>19</v>
      </c>
      <c r="B27" s="22" t="e">
        <f>VLOOKUP(F27,kanon!$A$1:'kanon'!$H$122,7)</f>
        <v>#NUM!</v>
      </c>
      <c r="C27" s="11" t="e">
        <f>VLOOKUP(F27,kanon!$A$1:'kanon'!$H$122,4)</f>
        <v>#NUM!</v>
      </c>
      <c r="D27" s="142" t="e">
        <f>VLOOKUP(F27,kanon!$A$1:'kanon'!$H$122,5)</f>
        <v>#NUM!</v>
      </c>
      <c r="E27" s="142"/>
      <c r="F27" s="27" t="e">
        <f>SMALL(vyber!$A$19:'vyber'!$A$38,A27)</f>
        <v>#NUM!</v>
      </c>
    </row>
    <row r="28" spans="1:7" s="26" customFormat="1" ht="18" customHeight="1" x14ac:dyDescent="0.2">
      <c r="A28" s="12">
        <v>20</v>
      </c>
      <c r="B28" s="12" t="e">
        <f>VLOOKUP(F28,kanon!$A$1:'kanon'!$H$122,7)</f>
        <v>#NUM!</v>
      </c>
      <c r="C28" s="13" t="e">
        <f>VLOOKUP(F28,kanon!$A$1:'kanon'!$H$122,4)</f>
        <v>#NUM!</v>
      </c>
      <c r="D28" s="145" t="e">
        <f>VLOOKUP(F28,kanon!$A$1:'kanon'!$H$122,5)</f>
        <v>#NUM!</v>
      </c>
      <c r="E28" s="145"/>
      <c r="F28" s="25" t="e">
        <f>SMALL(vyber!$A$19:'vyber'!$A$38,A28)</f>
        <v>#NUM!</v>
      </c>
      <c r="G28" s="25"/>
    </row>
    <row r="38" spans="4:5" x14ac:dyDescent="0.2">
      <c r="D38" s="8"/>
      <c r="E38" s="36"/>
    </row>
    <row r="39" spans="4:5" x14ac:dyDescent="0.2">
      <c r="D39" s="8"/>
      <c r="E39" s="35" t="s">
        <v>60</v>
      </c>
    </row>
  </sheetData>
  <sheetProtection algorithmName="SHA-512" hashValue="i0rF2nbFcXlKS52LkUJM15cssgzQh7EMar5tbaadNKr/xNqxouCe2qyx6N7FvOyET+4Othjlrp3NPHFl/f1/fg==" saltValue="I010F3QpLOzeYtRa6ceo0w==" spinCount="100000" sheet="1" objects="1" scenarios="1"/>
  <mergeCells count="24">
    <mergeCell ref="D28:E28"/>
    <mergeCell ref="D14:E14"/>
    <mergeCell ref="D15:E15"/>
    <mergeCell ref="D16:E16"/>
    <mergeCell ref="D17:E17"/>
    <mergeCell ref="D25:E25"/>
    <mergeCell ref="D26:E26"/>
    <mergeCell ref="D27:E27"/>
    <mergeCell ref="D22:E22"/>
    <mergeCell ref="D24:E24"/>
    <mergeCell ref="D23:E23"/>
    <mergeCell ref="D18:E18"/>
    <mergeCell ref="D19:E19"/>
    <mergeCell ref="D20:E20"/>
    <mergeCell ref="D21:E21"/>
    <mergeCell ref="J3:N3"/>
    <mergeCell ref="C1:G1"/>
    <mergeCell ref="C5:E5"/>
    <mergeCell ref="D13:E13"/>
    <mergeCell ref="D8:E8"/>
    <mergeCell ref="D9:E9"/>
    <mergeCell ref="D10:E10"/>
    <mergeCell ref="D11:E11"/>
    <mergeCell ref="D12:E12"/>
  </mergeCells>
  <pageMargins left="0.43307086614173229" right="0.23622047244094491" top="0.35433070866141736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vyber</vt:lpstr>
      <vt:lpstr>kanon</vt:lpstr>
      <vt:lpstr>tisk</vt:lpstr>
      <vt:lpstr>tisk!Oblast_tisku</vt:lpstr>
    </vt:vector>
  </TitlesOfParts>
  <Company>GUH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Ivoš</dc:creator>
  <cp:lastModifiedBy>renka</cp:lastModifiedBy>
  <cp:lastPrinted>2022-08-25T09:24:39Z</cp:lastPrinted>
  <dcterms:created xsi:type="dcterms:W3CDTF">2011-05-12T19:57:32Z</dcterms:created>
  <dcterms:modified xsi:type="dcterms:W3CDTF">2022-08-25T18:41:00Z</dcterms:modified>
</cp:coreProperties>
</file>