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ka\Documents\Předmětová komise\SPŠS\Komise 2024-2025\MZ\"/>
    </mc:Choice>
  </mc:AlternateContent>
  <workbookProtection workbookAlgorithmName="SHA-512" workbookHashValue="x754lmjZp7Wz0o0JIXSrtpgGs7EX6p+gDjfoc5+lzBtttk3V4WdzaMopMkMguSXU997mpR8PM6vNYzHRS0SxJw==" workbookSaltValue="H1ABLqXSD+klPSAEieBi0g==" workbookSpinCount="100000" lockStructure="1"/>
  <bookViews>
    <workbookView xWindow="0" yWindow="0" windowWidth="28800" windowHeight="12330" activeTab="1"/>
  </bookViews>
  <sheets>
    <sheet name="vyber" sheetId="1" r:id="rId1"/>
    <sheet name="kanon" sheetId="2" r:id="rId2"/>
    <sheet name="tisk" sheetId="3" r:id="rId3"/>
  </sheets>
  <definedNames>
    <definedName name="_xlnm._FilterDatabase" localSheetId="1" hidden="1">kanon!$A$1:$H$122</definedName>
    <definedName name="_xlnm._FilterDatabase" localSheetId="0" hidden="1">vyber!#REF!</definedName>
    <definedName name="_xlnm.Print_Area" localSheetId="2">tisk!$A$1:$E$39</definedName>
    <definedName name="Třída">vyber!#REF!</definedName>
    <definedName name="Z_0C1A0BF3_30C1_459D_BC80_518D0CF8F3AE_.wvu.FilterData" localSheetId="1" hidden="1">kanon!$D$1:$E$55</definedName>
  </definedNames>
  <calcPr calcId="162913"/>
  <customWorkbookViews>
    <customWorkbookView name="KabinetVT – osobní zobrazení" guid="{0C1A0BF3-30C1-459D-BC80-518D0CF8F3AE}" mergeInterval="0" personalView="1" maximized="1" windowWidth="1916" windowHeight="86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19" i="1"/>
  <c r="H26" i="2"/>
  <c r="H25" i="2"/>
  <c r="H24" i="2"/>
  <c r="H38" i="2"/>
  <c r="G38" i="2"/>
  <c r="G27" i="2"/>
  <c r="G25" i="2"/>
  <c r="G4" i="2"/>
  <c r="H4" i="2"/>
  <c r="G5" i="2"/>
  <c r="G6" i="2"/>
  <c r="G7" i="2"/>
  <c r="G8" i="2"/>
  <c r="G9" i="2"/>
  <c r="G11" i="2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9" i="1"/>
  <c r="G34" i="2" l="1"/>
  <c r="H34" i="2"/>
  <c r="H58" i="2"/>
  <c r="H59" i="2"/>
  <c r="H60" i="2"/>
  <c r="H61" i="2"/>
  <c r="H62" i="2"/>
  <c r="H63" i="2"/>
  <c r="H64" i="2"/>
  <c r="H65" i="2"/>
  <c r="H66" i="2"/>
  <c r="H67" i="2"/>
  <c r="G59" i="2"/>
  <c r="G60" i="2"/>
  <c r="G61" i="2"/>
  <c r="G62" i="2"/>
  <c r="G63" i="2"/>
  <c r="G64" i="2"/>
  <c r="G65" i="2"/>
  <c r="G66" i="2"/>
  <c r="G67" i="2"/>
  <c r="G58" i="2"/>
  <c r="G26" i="2"/>
  <c r="G36" i="2"/>
  <c r="H36" i="2"/>
  <c r="G24" i="2"/>
  <c r="E12" i="1" l="1"/>
  <c r="D12" i="1" s="1"/>
  <c r="F17" i="1"/>
  <c r="D17" i="1" s="1"/>
  <c r="F16" i="1"/>
  <c r="H12" i="2"/>
  <c r="H13" i="2"/>
  <c r="H14" i="2"/>
  <c r="H15" i="2"/>
  <c r="H16" i="2"/>
  <c r="H17" i="2"/>
  <c r="H18" i="2"/>
  <c r="H19" i="2"/>
  <c r="H20" i="2"/>
  <c r="H21" i="2"/>
  <c r="H22" i="2"/>
  <c r="H23" i="2"/>
  <c r="H28" i="2"/>
  <c r="H29" i="2"/>
  <c r="H30" i="2"/>
  <c r="H31" i="2"/>
  <c r="H32" i="2"/>
  <c r="H33" i="2"/>
  <c r="H35" i="2"/>
  <c r="H37" i="2"/>
  <c r="H5" i="2"/>
  <c r="H6" i="2"/>
  <c r="H7" i="2"/>
  <c r="H8" i="2"/>
  <c r="H10" i="2"/>
  <c r="H11" i="2"/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C5" i="3"/>
  <c r="B6" i="3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2" i="2"/>
  <c r="G2" i="2"/>
  <c r="G3" i="2"/>
  <c r="G12" i="2"/>
  <c r="G13" i="2"/>
  <c r="G14" i="2"/>
  <c r="G15" i="2"/>
  <c r="G16" i="2"/>
  <c r="G17" i="2"/>
  <c r="G18" i="2"/>
  <c r="G19" i="2"/>
  <c r="G20" i="2"/>
  <c r="G21" i="2"/>
  <c r="G22" i="2"/>
  <c r="G23" i="2"/>
  <c r="G28" i="2"/>
  <c r="G29" i="2"/>
  <c r="G30" i="2"/>
  <c r="G31" i="2"/>
  <c r="G32" i="2"/>
  <c r="G33" i="2"/>
  <c r="G35" i="2"/>
  <c r="G37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B22" i="1" l="1"/>
  <c r="B19" i="1"/>
  <c r="B23" i="1"/>
  <c r="B27" i="1"/>
  <c r="B31" i="1"/>
  <c r="B35" i="1"/>
  <c r="B20" i="1"/>
  <c r="B24" i="1"/>
  <c r="B28" i="1"/>
  <c r="B32" i="1"/>
  <c r="B36" i="1"/>
  <c r="B21" i="1"/>
  <c r="B25" i="1"/>
  <c r="B29" i="1"/>
  <c r="B33" i="1"/>
  <c r="B37" i="1"/>
  <c r="B26" i="1"/>
  <c r="B30" i="1"/>
  <c r="B34" i="1"/>
  <c r="B38" i="1"/>
  <c r="B28" i="3"/>
  <c r="D28" i="3"/>
  <c r="C28" i="3"/>
  <c r="B24" i="3"/>
  <c r="D24" i="3"/>
  <c r="C24" i="3"/>
  <c r="B20" i="3"/>
  <c r="D20" i="3"/>
  <c r="C20" i="3"/>
  <c r="B16" i="3"/>
  <c r="D16" i="3"/>
  <c r="C16" i="3"/>
  <c r="B12" i="3"/>
  <c r="D12" i="3"/>
  <c r="C12" i="3"/>
  <c r="D27" i="3"/>
  <c r="C27" i="3"/>
  <c r="B27" i="3"/>
  <c r="D23" i="3"/>
  <c r="C23" i="3"/>
  <c r="B23" i="3"/>
  <c r="D19" i="3"/>
  <c r="C19" i="3"/>
  <c r="B19" i="3"/>
  <c r="D15" i="3"/>
  <c r="C15" i="3"/>
  <c r="B15" i="3"/>
  <c r="D11" i="3"/>
  <c r="C11" i="3"/>
  <c r="B11" i="3"/>
  <c r="D26" i="3"/>
  <c r="C26" i="3"/>
  <c r="B26" i="3"/>
  <c r="D22" i="3"/>
  <c r="C22" i="3"/>
  <c r="B22" i="3"/>
  <c r="D18" i="3"/>
  <c r="C18" i="3"/>
  <c r="B18" i="3"/>
  <c r="D14" i="3"/>
  <c r="C14" i="3"/>
  <c r="B14" i="3"/>
  <c r="D10" i="3"/>
  <c r="C10" i="3"/>
  <c r="B10" i="3"/>
  <c r="B25" i="3"/>
  <c r="D25" i="3"/>
  <c r="C25" i="3"/>
  <c r="B21" i="3"/>
  <c r="D21" i="3"/>
  <c r="C21" i="3"/>
  <c r="B17" i="3"/>
  <c r="D17" i="3"/>
  <c r="C17" i="3"/>
  <c r="B13" i="3"/>
  <c r="D13" i="3"/>
  <c r="C13" i="3"/>
  <c r="D9" i="3"/>
  <c r="C9" i="3"/>
  <c r="B9" i="3"/>
  <c r="D16" i="1"/>
  <c r="F14" i="1"/>
  <c r="D14" i="1" s="1"/>
  <c r="E13" i="1"/>
  <c r="D13" i="1" s="1"/>
  <c r="F15" i="1"/>
  <c r="D15" i="1" s="1"/>
</calcChain>
</file>

<file path=xl/sharedStrings.xml><?xml version="1.0" encoding="utf-8"?>
<sst xmlns="http://schemas.openxmlformats.org/spreadsheetml/2006/main" count="199" uniqueCount="172">
  <si>
    <t>Karel Havlíček Borovský</t>
  </si>
  <si>
    <t>Autor</t>
  </si>
  <si>
    <t>Dílo</t>
  </si>
  <si>
    <t>William Shakespeare</t>
  </si>
  <si>
    <t>Romeo a Julie</t>
  </si>
  <si>
    <t>Edgar Allan Poe</t>
  </si>
  <si>
    <t>Alexandr Sergejevič Puškin</t>
  </si>
  <si>
    <t>Evžen Oněgin</t>
  </si>
  <si>
    <t>Karel Hynek Mácha</t>
  </si>
  <si>
    <t>Máj</t>
  </si>
  <si>
    <t>Karel Jaromír Erben</t>
  </si>
  <si>
    <t>Kytice</t>
  </si>
  <si>
    <t>Božena Němcová</t>
  </si>
  <si>
    <t>Oscar Wilde</t>
  </si>
  <si>
    <t>Erich Maria Remarque</t>
  </si>
  <si>
    <t>Na západní frontě klid</t>
  </si>
  <si>
    <t>Ernest Hemingway</t>
  </si>
  <si>
    <t>Honoré de Balzac</t>
  </si>
  <si>
    <t>Otec Goriot</t>
  </si>
  <si>
    <t>Nikolaj Vasiljevič Gogol</t>
  </si>
  <si>
    <t>Revizor</t>
  </si>
  <si>
    <t>George Bernard Shaw</t>
  </si>
  <si>
    <t>Pygmalion</t>
  </si>
  <si>
    <t>Romain Rolland</t>
  </si>
  <si>
    <t>Petr a Lucie</t>
  </si>
  <si>
    <t>Moliére</t>
  </si>
  <si>
    <t>Franz Kafka</t>
  </si>
  <si>
    <t>Proměna</t>
  </si>
  <si>
    <t>George Orwell</t>
  </si>
  <si>
    <t>Farma zvířat</t>
  </si>
  <si>
    <t>Sofoklés</t>
  </si>
  <si>
    <t>Antigona</t>
  </si>
  <si>
    <t>Maryša</t>
  </si>
  <si>
    <t>Victor Hugo</t>
  </si>
  <si>
    <t>Jan Neruda</t>
  </si>
  <si>
    <t>Nevyplněn</t>
  </si>
  <si>
    <t>Nevyplněno</t>
  </si>
  <si>
    <t>Obraz Doriana Graye</t>
  </si>
  <si>
    <t>William Styron</t>
  </si>
  <si>
    <t>Sophiina volba</t>
  </si>
  <si>
    <t>P</t>
  </si>
  <si>
    <t>D</t>
  </si>
  <si>
    <t>kanon_kod</t>
  </si>
  <si>
    <t>c_dila</t>
  </si>
  <si>
    <t>c_oblasti</t>
  </si>
  <si>
    <t>zanr_znacka</t>
  </si>
  <si>
    <t>Poezie/Drama</t>
  </si>
  <si>
    <t>Seznam literárních děl pro ústní maturitní zkoušku</t>
  </si>
  <si>
    <t>Český jazyk a literatura</t>
  </si>
  <si>
    <t>Třída:</t>
  </si>
  <si>
    <t>Jméno a příjmení:</t>
  </si>
  <si>
    <t>Číslo</t>
  </si>
  <si>
    <t>c_kanonu</t>
  </si>
  <si>
    <t>Musí být vybráno:</t>
  </si>
  <si>
    <t>Pokyny pro vyplnění</t>
  </si>
  <si>
    <t>Žánr</t>
  </si>
  <si>
    <t>Oblast</t>
  </si>
  <si>
    <t>Kód</t>
  </si>
  <si>
    <t>Jméno:</t>
  </si>
  <si>
    <t>Příjmení:</t>
  </si>
  <si>
    <t>podpis</t>
  </si>
  <si>
    <t>Vyplňte své jméno, příjmení a vyberte svoji třídu.</t>
  </si>
  <si>
    <t>Zkontrolujte, zda jste splnili všechny podmínky pro výběr (u všech vám svítí "SPLNĚNO").</t>
  </si>
  <si>
    <t>Běžte na list "tisk", tento list vytiskněte, podepište a odevzdejte svému vyučujícímu českého jazyka.</t>
  </si>
  <si>
    <t>Vyberte si díla z listu s názven "kanon" a zadejte čísla těchto děl do listu "vyber" do zelených polí na řádcích 19-38.</t>
  </si>
  <si>
    <t>Lakomec</t>
  </si>
  <si>
    <t>Alespoň dvě dramata.</t>
  </si>
  <si>
    <t>Alespoň dvě poezie.</t>
  </si>
  <si>
    <t>Alespoň dvě díla z oblasti číslo 1.</t>
  </si>
  <si>
    <t>Alespoň tři díla z oblasti číslo 2.</t>
  </si>
  <si>
    <t>Alespoň pět děl z oblasti číslo 4.</t>
  </si>
  <si>
    <t>Alespoň čtyři díla z oblasti číslo 3.</t>
  </si>
  <si>
    <t>Povídky malostranské</t>
  </si>
  <si>
    <t>Alois a Vilém Mrštíkovi</t>
  </si>
  <si>
    <t>Stařec a moře</t>
  </si>
  <si>
    <t>Velký Gatsby</t>
  </si>
  <si>
    <t>Francis Scott Fitzgerald</t>
  </si>
  <si>
    <t>William Golding</t>
  </si>
  <si>
    <t>Pán much</t>
  </si>
  <si>
    <t>Lolita</t>
  </si>
  <si>
    <t>Petr Bezruč</t>
  </si>
  <si>
    <t>Slezské písně</t>
  </si>
  <si>
    <t>Jiří Wolker</t>
  </si>
  <si>
    <t>Těžká hodina</t>
  </si>
  <si>
    <t>Vítězslav Nezval</t>
  </si>
  <si>
    <t>Edison</t>
  </si>
  <si>
    <t>Jaroslav Seifert</t>
  </si>
  <si>
    <t>Viktor Dyk</t>
  </si>
  <si>
    <t>Krysař</t>
  </si>
  <si>
    <t>Jaroslav Hašek</t>
  </si>
  <si>
    <t>Osudy dobrého vojáka Švejka za světové války (1. díl)</t>
  </si>
  <si>
    <t>Nikola Šuhaj loupežník</t>
  </si>
  <si>
    <t>Karel Čapek</t>
  </si>
  <si>
    <t>Vladislav Vančura</t>
  </si>
  <si>
    <t>Rozmarné léto</t>
  </si>
  <si>
    <t>Bylo nás pět</t>
  </si>
  <si>
    <t>Saturnin</t>
  </si>
  <si>
    <t>Josef Škvorecký</t>
  </si>
  <si>
    <t>Ladislav Fuks</t>
  </si>
  <si>
    <t>Spalovač mrtvol</t>
  </si>
  <si>
    <t>Arnošt Lustig</t>
  </si>
  <si>
    <t>Modlitba pro Kateřinu Horovitzovou</t>
  </si>
  <si>
    <t>Bohumil Hrabal</t>
  </si>
  <si>
    <t>Ostře sledované vlaky</t>
  </si>
  <si>
    <t>Ota Pavel</t>
  </si>
  <si>
    <t>Smrt krásných srnců</t>
  </si>
  <si>
    <t>Bílá nemoc</t>
  </si>
  <si>
    <t>Václav Havel</t>
  </si>
  <si>
    <t>Audience</t>
  </si>
  <si>
    <t>IV. A</t>
  </si>
  <si>
    <t>IV. B</t>
  </si>
  <si>
    <t>IV. C</t>
  </si>
  <si>
    <t>R.U.R.</t>
  </si>
  <si>
    <t xml:space="preserve">Jack Kerouac                                                      </t>
  </si>
  <si>
    <t>Na cestě</t>
  </si>
  <si>
    <t xml:space="preserve">Ivan Olbracht                                                   </t>
  </si>
  <si>
    <t xml:space="preserve">Karel Čapek                                                      </t>
  </si>
  <si>
    <t xml:space="preserve">Karel Poláček                                                  </t>
  </si>
  <si>
    <t xml:space="preserve">Zdeněk Jirotka                                                 </t>
  </si>
  <si>
    <t xml:space="preserve">Michal Viewegh                                                </t>
  </si>
  <si>
    <t>Havran a jiné básně</t>
  </si>
  <si>
    <t>IV. D</t>
  </si>
  <si>
    <r>
      <rPr>
        <b/>
        <sz val="12"/>
        <rFont val="Calibri"/>
        <family val="2"/>
        <charset val="238"/>
      </rPr>
      <t>Střední průmyslová škola strojnická Olomouc</t>
    </r>
    <r>
      <rPr>
        <sz val="12"/>
        <rFont val="Calibri"/>
        <family val="2"/>
        <charset val="238"/>
      </rPr>
      <t xml:space="preserve">
17. listopadu 995/49, 779 00 Olomouc
Tel. 585 549 111, IČ 00601748, www.spssol.cz</t>
    </r>
  </si>
  <si>
    <t>Jan Ámos Komenský</t>
  </si>
  <si>
    <t>Labyrint světa a ráj srdce</t>
  </si>
  <si>
    <t>Giovanni Boccaccio</t>
  </si>
  <si>
    <t>Dekameron</t>
  </si>
  <si>
    <t>Jules Verne</t>
  </si>
  <si>
    <t>Dvacet tisíc mil pod mořem</t>
  </si>
  <si>
    <t>František Ladislav Čelakovský</t>
  </si>
  <si>
    <t>Ohlas písní ruských</t>
  </si>
  <si>
    <t>Tyrolské elegie</t>
  </si>
  <si>
    <t>Svatopluk Čech</t>
  </si>
  <si>
    <t>Divá Bára</t>
  </si>
  <si>
    <t>Alois Jirásek</t>
  </si>
  <si>
    <t>Staré pověsti české</t>
  </si>
  <si>
    <t>John Ronald Reuel Tolkien</t>
  </si>
  <si>
    <t>Hobit</t>
  </si>
  <si>
    <t>Jo Nesbo</t>
  </si>
  <si>
    <t>Syn</t>
  </si>
  <si>
    <t>Robert Merle</t>
  </si>
  <si>
    <t>Smrt je mým řemeslem</t>
  </si>
  <si>
    <t>Vladimír Nabokov</t>
  </si>
  <si>
    <t>Na vlnách TSF</t>
  </si>
  <si>
    <t>Radek John</t>
  </si>
  <si>
    <t>Memento</t>
  </si>
  <si>
    <t>Tankový prapor</t>
  </si>
  <si>
    <t>Účastníci zájezdu</t>
  </si>
  <si>
    <t>Nový epochální výlet pana Broučka, tentokráte do XV. století</t>
  </si>
  <si>
    <t>Chrám Matky Boží v Paříži</t>
  </si>
  <si>
    <t>Carlo Goldoni</t>
  </si>
  <si>
    <t>Sluha dvou pánů</t>
  </si>
  <si>
    <t>Drama</t>
  </si>
  <si>
    <t>Guy de Maupassant</t>
  </si>
  <si>
    <t>Kulička</t>
  </si>
  <si>
    <t>Vyhoďme ho z kola ven</t>
  </si>
  <si>
    <t>451 stupňů Fahrenheita</t>
  </si>
  <si>
    <t>Poezie</t>
  </si>
  <si>
    <t xml:space="preserve">Kateřina Tučková                                                                                                            </t>
  </si>
  <si>
    <t>Vyhnání Gerty Schnirch</t>
  </si>
  <si>
    <t>Květy zla</t>
  </si>
  <si>
    <t>Jan Otčenášek</t>
  </si>
  <si>
    <t>Romeo, Julie a tma</t>
  </si>
  <si>
    <t>Robinson Crusoe</t>
  </si>
  <si>
    <t>Daniel Defoe</t>
  </si>
  <si>
    <t>Charles Baudelaire</t>
  </si>
  <si>
    <t>Ken Kesey</t>
  </si>
  <si>
    <t>Friedrich Dürenmatt</t>
  </si>
  <si>
    <t>Návštěva staré dámy</t>
  </si>
  <si>
    <t>Ray Bradbury</t>
  </si>
  <si>
    <t>Antoine de Saint-Exupéry</t>
  </si>
  <si>
    <t>Malý princ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</si>
</sst>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8" tint="-0.249977111117893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2" fillId="2" borderId="0" xfId="0" applyFont="1" applyFill="1"/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indent="1"/>
    </xf>
    <xf numFmtId="0" fontId="8" fillId="0" borderId="1" xfId="0" applyFont="1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indent="1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3" xfId="0" applyFont="1" applyBorder="1"/>
    <xf numFmtId="0" fontId="0" fillId="0" borderId="1" xfId="0" applyBorder="1"/>
    <xf numFmtId="0" fontId="1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indent="1"/>
      <protection hidden="1"/>
    </xf>
    <xf numFmtId="0" fontId="8" fillId="0" borderId="0" xfId="0" applyFont="1" applyAlignment="1" applyProtection="1">
      <alignment horizontal="left" indent="1"/>
      <protection hidden="1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6" fillId="0" borderId="0" xfId="0" applyFont="1" applyAlignment="1" applyProtection="1">
      <alignment horizontal="left" vertical="center" indent="1"/>
      <protection hidden="1"/>
    </xf>
    <xf numFmtId="0" fontId="15" fillId="4" borderId="0" xfId="0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15" fillId="4" borderId="0" xfId="0" applyFont="1" applyFill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indent="1"/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0" borderId="1" xfId="0" applyFont="1" applyBorder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 indent="1"/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locked="0" hidden="1"/>
    </xf>
    <xf numFmtId="0" fontId="9" fillId="3" borderId="5" xfId="0" applyFont="1" applyFill="1" applyBorder="1" applyAlignment="1" applyProtection="1">
      <alignment horizontal="center" vertical="center"/>
      <protection locked="0" hidden="1"/>
    </xf>
    <xf numFmtId="0" fontId="9" fillId="3" borderId="6" xfId="0" applyFont="1" applyFill="1" applyBorder="1" applyAlignment="1" applyProtection="1">
      <alignment horizontal="center" vertical="center"/>
      <protection locked="0" hidden="1"/>
    </xf>
    <xf numFmtId="0" fontId="9" fillId="0" borderId="7" xfId="0" applyFont="1" applyBorder="1" applyAlignment="1" applyProtection="1">
      <alignment vertical="center"/>
      <protection hidden="1"/>
    </xf>
    <xf numFmtId="0" fontId="2" fillId="0" borderId="1" xfId="0" applyFont="1" applyBorder="1" applyAlignment="1">
      <alignment horizontal="center"/>
    </xf>
    <xf numFmtId="0" fontId="2" fillId="2" borderId="5" xfId="0" applyFont="1" applyFill="1" applyBorder="1"/>
    <xf numFmtId="0" fontId="0" fillId="0" borderId="6" xfId="0" applyBorder="1"/>
    <xf numFmtId="0" fontId="0" fillId="0" borderId="5" xfId="0" applyBorder="1"/>
    <xf numFmtId="0" fontId="2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vertical="center"/>
    </xf>
    <xf numFmtId="49" fontId="3" fillId="0" borderId="0" xfId="0" applyNumberFormat="1" applyFont="1"/>
    <xf numFmtId="0" fontId="0" fillId="0" borderId="8" xfId="0" applyBorder="1"/>
    <xf numFmtId="0" fontId="3" fillId="0" borderId="5" xfId="1" applyBorder="1"/>
    <xf numFmtId="0" fontId="18" fillId="0" borderId="5" xfId="1" applyFont="1" applyBorder="1"/>
    <xf numFmtId="0" fontId="3" fillId="0" borderId="6" xfId="1" applyBorder="1"/>
    <xf numFmtId="49" fontId="18" fillId="0" borderId="4" xfId="1" applyNumberFormat="1" applyFont="1" applyBorder="1"/>
    <xf numFmtId="49" fontId="3" fillId="0" borderId="5" xfId="1" applyNumberFormat="1" applyBorder="1"/>
    <xf numFmtId="49" fontId="3" fillId="0" borderId="4" xfId="1" applyNumberFormat="1" applyBorder="1"/>
    <xf numFmtId="0" fontId="3" fillId="0" borderId="4" xfId="1" applyBorder="1"/>
    <xf numFmtId="49" fontId="18" fillId="0" borderId="5" xfId="1" applyNumberFormat="1" applyFont="1" applyBorder="1"/>
    <xf numFmtId="49" fontId="3" fillId="0" borderId="1" xfId="1" applyNumberFormat="1" applyBorder="1"/>
    <xf numFmtId="0" fontId="3" fillId="0" borderId="9" xfId="1" applyBorder="1"/>
    <xf numFmtId="49" fontId="0" fillId="0" borderId="0" xfId="0" applyNumberFormat="1"/>
    <xf numFmtId="49" fontId="18" fillId="0" borderId="9" xfId="1" applyNumberFormat="1" applyFont="1" applyBorder="1"/>
    <xf numFmtId="49" fontId="18" fillId="0" borderId="6" xfId="1" applyNumberFormat="1" applyFont="1" applyBorder="1"/>
    <xf numFmtId="49" fontId="3" fillId="0" borderId="6" xfId="1" applyNumberFormat="1" applyBorder="1"/>
    <xf numFmtId="0" fontId="3" fillId="0" borderId="0" xfId="1"/>
    <xf numFmtId="0" fontId="0" fillId="5" borderId="0" xfId="0" applyFill="1" applyAlignment="1">
      <alignment horizontal="center" vertical="center"/>
    </xf>
    <xf numFmtId="0" fontId="3" fillId="0" borderId="8" xfId="0" applyFont="1" applyBorder="1"/>
    <xf numFmtId="0" fontId="11" fillId="3" borderId="0" xfId="0" applyFont="1" applyFill="1" applyAlignment="1" applyProtection="1">
      <alignment horizontal="left" vertical="center"/>
      <protection locked="0" hidden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10">
    <dxf>
      <font>
        <b/>
        <i val="0"/>
        <color theme="8" tint="-0.24994659260841701"/>
      </font>
      <fill>
        <patternFill patternType="none">
          <bgColor indexed="65"/>
        </patternFill>
      </fill>
    </dxf>
    <dxf>
      <font>
        <b/>
        <i val="0"/>
        <color theme="9" tint="-0.24994659260841701"/>
      </font>
    </dxf>
    <dxf>
      <font>
        <b/>
        <i val="0"/>
        <color rgb="FF92D050"/>
      </font>
      <fill>
        <patternFill>
          <bgColor theme="0"/>
        </patternFill>
      </fill>
    </dxf>
    <dxf>
      <font>
        <b/>
        <i val="0"/>
        <color rgb="FF92D050"/>
      </font>
      <fill>
        <patternFill>
          <bgColor theme="0"/>
        </patternFill>
      </fill>
    </dxf>
    <dxf>
      <font>
        <b/>
        <i val="0"/>
        <color theme="9" tint="-0.24994659260841701"/>
      </font>
      <fill>
        <patternFill>
          <bgColor theme="0"/>
        </patternFill>
      </fill>
    </dxf>
    <dxf>
      <font>
        <b/>
        <i val="0"/>
        <color theme="8" tint="-0.24994659260841701"/>
      </font>
      <fill>
        <patternFill>
          <bgColor theme="0"/>
        </patternFill>
      </fill>
    </dxf>
    <dxf>
      <font>
        <b/>
        <i val="0"/>
        <color theme="8" tint="-0.24994659260841701"/>
      </font>
      <fill>
        <patternFill patternType="none">
          <bgColor indexed="65"/>
        </patternFill>
      </fill>
    </dxf>
    <dxf>
      <font>
        <b/>
        <i val="0"/>
        <color theme="9" tint="-0.24994659260841701"/>
      </font>
    </dxf>
    <dxf>
      <font>
        <b/>
        <i val="0"/>
        <color theme="8" tint="-0.24994659260841701"/>
      </font>
      <fill>
        <patternFill patternType="none">
          <bgColor indexed="65"/>
        </patternFill>
      </fill>
    </dxf>
    <dxf>
      <font>
        <b/>
        <i val="0"/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357188</xdr:colOff>
      <xdr:row>1</xdr:row>
      <xdr:rowOff>14156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DB9726A-1CCD-4F11-AC01-BC9C84A171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5338" cy="785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5"/>
  <sheetViews>
    <sheetView topLeftCell="A19" zoomScale="145" zoomScaleNormal="145" workbookViewId="0">
      <selection activeCell="B9" sqref="B9:C9"/>
    </sheetView>
  </sheetViews>
  <sheetFormatPr defaultRowHeight="12.75" x14ac:dyDescent="0.2"/>
  <cols>
    <col min="1" max="1" width="10.140625" style="56" customWidth="1"/>
    <col min="2" max="2" width="21.85546875" style="56" customWidth="1"/>
    <col min="3" max="3" width="34.28515625" style="56" customWidth="1"/>
    <col min="4" max="4" width="54.140625" style="56" customWidth="1"/>
    <col min="5" max="5" width="8.5703125" style="35" customWidth="1"/>
    <col min="6" max="6" width="14.85546875" style="36" customWidth="1"/>
    <col min="7" max="7" width="56" style="37" customWidth="1"/>
    <col min="8" max="16384" width="9.140625" style="38"/>
  </cols>
  <sheetData>
    <row r="1" spans="1:6" ht="15.75" x14ac:dyDescent="0.2">
      <c r="A1" s="33" t="s">
        <v>54</v>
      </c>
      <c r="B1" s="34"/>
      <c r="C1" s="34"/>
      <c r="D1" s="34"/>
    </row>
    <row r="2" spans="1:6" ht="15.75" x14ac:dyDescent="0.25">
      <c r="A2" s="39" t="s">
        <v>61</v>
      </c>
      <c r="B2" s="34"/>
      <c r="C2" s="34"/>
      <c r="D2" s="34"/>
    </row>
    <row r="3" spans="1:6" ht="15.75" x14ac:dyDescent="0.2">
      <c r="A3" s="34" t="s">
        <v>64</v>
      </c>
      <c r="B3" s="34"/>
      <c r="C3" s="34"/>
      <c r="D3" s="34"/>
    </row>
    <row r="4" spans="1:6" ht="15.75" x14ac:dyDescent="0.2">
      <c r="A4" s="34" t="s">
        <v>62</v>
      </c>
      <c r="B4" s="34"/>
      <c r="C4" s="34"/>
      <c r="D4" s="34"/>
    </row>
    <row r="5" spans="1:6" ht="15.75" x14ac:dyDescent="0.2">
      <c r="A5" s="34" t="s">
        <v>63</v>
      </c>
      <c r="B5" s="34"/>
      <c r="C5" s="34"/>
      <c r="D5" s="34"/>
    </row>
    <row r="6" spans="1:6" ht="14.25" customHeight="1" x14ac:dyDescent="0.2">
      <c r="A6" s="34"/>
      <c r="B6" s="34"/>
      <c r="C6" s="34"/>
      <c r="D6" s="34"/>
    </row>
    <row r="7" spans="1:6" ht="14.25" customHeight="1" x14ac:dyDescent="0.2">
      <c r="A7" s="34" t="s">
        <v>58</v>
      </c>
      <c r="B7" s="92"/>
      <c r="C7" s="92"/>
      <c r="D7" s="34"/>
    </row>
    <row r="8" spans="1:6" ht="14.25" customHeight="1" x14ac:dyDescent="0.2">
      <c r="A8" s="34" t="s">
        <v>59</v>
      </c>
      <c r="B8" s="92"/>
      <c r="C8" s="92"/>
      <c r="D8" s="34"/>
    </row>
    <row r="9" spans="1:6" ht="14.25" customHeight="1" x14ac:dyDescent="0.2">
      <c r="A9" s="34" t="s">
        <v>49</v>
      </c>
      <c r="B9" s="92"/>
      <c r="C9" s="92"/>
      <c r="D9" s="34"/>
    </row>
    <row r="10" spans="1:6" ht="14.25" customHeight="1" x14ac:dyDescent="0.2">
      <c r="A10" s="34"/>
      <c r="B10" s="34"/>
      <c r="C10" s="34"/>
      <c r="D10" s="34"/>
    </row>
    <row r="11" spans="1:6" ht="14.25" customHeight="1" x14ac:dyDescent="0.2">
      <c r="A11" s="33" t="s">
        <v>53</v>
      </c>
      <c r="B11" s="34"/>
      <c r="C11" s="34"/>
      <c r="D11" s="34"/>
    </row>
    <row r="12" spans="1:6" ht="14.25" customHeight="1" x14ac:dyDescent="0.2">
      <c r="A12" s="40" t="s">
        <v>67</v>
      </c>
      <c r="B12" s="34"/>
      <c r="C12" s="34"/>
      <c r="D12" s="41" t="str">
        <f>IF(E12&gt;1,"SPLNĚNO","NESPLNĚNO")</f>
        <v>NESPLNĚNO</v>
      </c>
      <c r="E12" s="42">
        <f>COUNTIF(E19:E38,"P")</f>
        <v>0</v>
      </c>
      <c r="F12" s="42"/>
    </row>
    <row r="13" spans="1:6" ht="14.25" customHeight="1" x14ac:dyDescent="0.2">
      <c r="A13" s="43" t="s">
        <v>66</v>
      </c>
      <c r="B13" s="34"/>
      <c r="C13" s="34"/>
      <c r="D13" s="41" t="str">
        <f>IF(E13&gt;1,"SPLNĚNO","NESPLNĚNO")</f>
        <v>NESPLNĚNO</v>
      </c>
      <c r="E13" s="42">
        <f>COUNTIF(E19:E38,"D")</f>
        <v>0</v>
      </c>
      <c r="F13" s="42"/>
    </row>
    <row r="14" spans="1:6" ht="14.25" customHeight="1" x14ac:dyDescent="0.25">
      <c r="A14" s="44" t="s">
        <v>68</v>
      </c>
      <c r="B14" s="34"/>
      <c r="C14" s="34"/>
      <c r="D14" s="45" t="str">
        <f>IF(F14&gt;1,"SPLNĚNO","NESPLNĚNO")</f>
        <v>NESPLNĚNO</v>
      </c>
      <c r="E14" s="42"/>
      <c r="F14" s="42">
        <f>COUNTIF(F19:F38,1)</f>
        <v>0</v>
      </c>
    </row>
    <row r="15" spans="1:6" ht="14.25" customHeight="1" x14ac:dyDescent="0.25">
      <c r="A15" s="44" t="s">
        <v>69</v>
      </c>
      <c r="B15" s="34"/>
      <c r="C15" s="34"/>
      <c r="D15" s="45" t="str">
        <f>IF(F15&gt;2,"SPLNĚNO","NESPLNĚNO")</f>
        <v>NESPLNĚNO</v>
      </c>
      <c r="E15" s="42"/>
      <c r="F15" s="42">
        <f>COUNTIF(F19:F38,2)</f>
        <v>0</v>
      </c>
    </row>
    <row r="16" spans="1:6" ht="14.25" customHeight="1" x14ac:dyDescent="0.25">
      <c r="A16" s="44" t="s">
        <v>71</v>
      </c>
      <c r="B16" s="34"/>
      <c r="C16" s="34"/>
      <c r="D16" s="45" t="str">
        <f>IF(F16&gt;3,"SPLNĚNO","NESPLNĚNO")</f>
        <v>NESPLNĚNO</v>
      </c>
      <c r="E16" s="42"/>
      <c r="F16" s="42">
        <f>COUNTIF(F19:F38,3)</f>
        <v>0</v>
      </c>
    </row>
    <row r="17" spans="1:7" ht="14.25" customHeight="1" x14ac:dyDescent="0.25">
      <c r="A17" s="44" t="s">
        <v>70</v>
      </c>
      <c r="B17" s="46"/>
      <c r="C17" s="46"/>
      <c r="D17" s="45" t="str">
        <f>IF(F17&gt;4,"SPLNĚNO","NESPLNĚNO")</f>
        <v>NESPLNĚNO</v>
      </c>
      <c r="E17" s="42"/>
      <c r="F17" s="42">
        <f>COUNTIF(F19:F38,4)</f>
        <v>0</v>
      </c>
    </row>
    <row r="18" spans="1:7" s="51" customFormat="1" ht="14.25" customHeight="1" x14ac:dyDescent="0.2">
      <c r="A18" s="47" t="s">
        <v>51</v>
      </c>
      <c r="B18" s="47" t="s">
        <v>57</v>
      </c>
      <c r="C18" s="48" t="s">
        <v>1</v>
      </c>
      <c r="D18" s="48" t="s">
        <v>2</v>
      </c>
      <c r="E18" s="49" t="s">
        <v>55</v>
      </c>
      <c r="F18" s="49" t="s">
        <v>56</v>
      </c>
      <c r="G18" s="50"/>
    </row>
    <row r="19" spans="1:7" ht="14.25" customHeight="1" x14ac:dyDescent="0.2">
      <c r="A19" s="58"/>
      <c r="B19" s="46" t="str">
        <f>VLOOKUP(A19,kanon!$A$1:$H$122,7,0)</f>
        <v>0-00</v>
      </c>
      <c r="C19" s="46" t="str">
        <f>VLOOKUP(A19,kanon!$A$1:$H$122,4,0)</f>
        <v>Nevyplněn</v>
      </c>
      <c r="D19" s="57" t="str">
        <f>VLOOKUP(A19,kanon!$A$1:$H$122,5,0)</f>
        <v>Nevyplněno</v>
      </c>
      <c r="E19" s="42">
        <f>VLOOKUP(A19,kanon!$A$1:$H$121,6,0)</f>
        <v>0</v>
      </c>
      <c r="F19" s="42">
        <f>VLOOKUP(A19,kanon!$A$1:$H$121,2,0)</f>
        <v>0</v>
      </c>
    </row>
    <row r="20" spans="1:7" ht="14.25" customHeight="1" x14ac:dyDescent="0.2">
      <c r="A20" s="59"/>
      <c r="B20" s="46" t="str">
        <f>VLOOKUP(A20,kanon!$A$1:$H$122,7,0)</f>
        <v>0-00</v>
      </c>
      <c r="C20" s="46" t="str">
        <f>VLOOKUP(A20,kanon!$A$1:$H$122,4,0)</f>
        <v>Nevyplněn</v>
      </c>
      <c r="D20" s="57" t="str">
        <f>VLOOKUP(A20,kanon!$A$1:$H$122,5,0)</f>
        <v>Nevyplněno</v>
      </c>
      <c r="E20" s="42">
        <f>VLOOKUP(A20,kanon!$A$1:$H$121,6,0)</f>
        <v>0</v>
      </c>
      <c r="F20" s="42">
        <f>VLOOKUP(A20,kanon!$A$1:$H$121,2,0)</f>
        <v>0</v>
      </c>
    </row>
    <row r="21" spans="1:7" ht="14.25" customHeight="1" x14ac:dyDescent="0.2">
      <c r="A21" s="59"/>
      <c r="B21" s="46" t="str">
        <f>VLOOKUP(A21,kanon!$A$1:$H$122,7,0)</f>
        <v>0-00</v>
      </c>
      <c r="C21" s="46" t="str">
        <f>VLOOKUP(A21,kanon!$A$1:$H$122,4,0)</f>
        <v>Nevyplněn</v>
      </c>
      <c r="D21" s="57" t="str">
        <f>VLOOKUP(A21,kanon!$A$1:$H$122,5,0)</f>
        <v>Nevyplněno</v>
      </c>
      <c r="E21" s="42">
        <f>VLOOKUP(A21,kanon!$A$1:$H$121,6,0)</f>
        <v>0</v>
      </c>
      <c r="F21" s="42">
        <f>VLOOKUP(A21,kanon!$A$1:$H$121,2,0)</f>
        <v>0</v>
      </c>
    </row>
    <row r="22" spans="1:7" ht="14.25" customHeight="1" x14ac:dyDescent="0.2">
      <c r="A22" s="59"/>
      <c r="B22" s="46" t="str">
        <f>VLOOKUP(A22,kanon!$A$1:$H$122,7,0)</f>
        <v>0-00</v>
      </c>
      <c r="C22" s="46" t="str">
        <f>VLOOKUP(A22,kanon!$A$1:$H$122,4,0)</f>
        <v>Nevyplněn</v>
      </c>
      <c r="D22" s="57" t="str">
        <f>VLOOKUP(A22,kanon!$A$1:$H$122,5,0)</f>
        <v>Nevyplněno</v>
      </c>
      <c r="E22" s="42">
        <f>VLOOKUP(A22,kanon!$A$1:$H$121,6,0)</f>
        <v>0</v>
      </c>
      <c r="F22" s="42">
        <f>VLOOKUP(A22,kanon!$A$1:$H$121,2,0)</f>
        <v>0</v>
      </c>
    </row>
    <row r="23" spans="1:7" ht="14.25" customHeight="1" x14ac:dyDescent="0.2">
      <c r="A23" s="59"/>
      <c r="B23" s="46" t="str">
        <f>VLOOKUP(A23,kanon!$A$1:$H$122,7,0)</f>
        <v>0-00</v>
      </c>
      <c r="C23" s="46" t="str">
        <f>VLOOKUP(A23,kanon!$A$1:$H$122,4,0)</f>
        <v>Nevyplněn</v>
      </c>
      <c r="D23" s="57" t="str">
        <f>VLOOKUP(A23,kanon!$A$1:$H$122,5,0)</f>
        <v>Nevyplněno</v>
      </c>
      <c r="E23" s="42">
        <f>VLOOKUP(A23,kanon!$A$1:$H$121,6,0)</f>
        <v>0</v>
      </c>
      <c r="F23" s="42">
        <f>VLOOKUP(A23,kanon!$A$1:$H$121,2,0)</f>
        <v>0</v>
      </c>
    </row>
    <row r="24" spans="1:7" ht="14.25" customHeight="1" x14ac:dyDescent="0.2">
      <c r="A24" s="59"/>
      <c r="B24" s="46" t="str">
        <f>VLOOKUP(A24,kanon!$A$1:$H$122,7,0)</f>
        <v>0-00</v>
      </c>
      <c r="C24" s="46" t="str">
        <f>VLOOKUP(A24,kanon!$A$1:$H$122,4,0)</f>
        <v>Nevyplněn</v>
      </c>
      <c r="D24" s="57" t="str">
        <f>VLOOKUP(A24,kanon!$A$1:$H$122,5,0)</f>
        <v>Nevyplněno</v>
      </c>
      <c r="E24" s="42">
        <f>VLOOKUP(A24,kanon!$A$1:$H$121,6,0)</f>
        <v>0</v>
      </c>
      <c r="F24" s="42">
        <f>VLOOKUP(A24,kanon!$A$1:$H$121,2,0)</f>
        <v>0</v>
      </c>
    </row>
    <row r="25" spans="1:7" ht="14.25" customHeight="1" x14ac:dyDescent="0.2">
      <c r="A25" s="59"/>
      <c r="B25" s="46" t="str">
        <f>VLOOKUP(A25,kanon!$A$1:$H$122,7,0)</f>
        <v>0-00</v>
      </c>
      <c r="C25" s="46" t="str">
        <f>VLOOKUP(A25,kanon!$A$1:$H$122,4,0)</f>
        <v>Nevyplněn</v>
      </c>
      <c r="D25" s="57" t="str">
        <f>VLOOKUP(A25,kanon!$A$1:$H$122,5,0)</f>
        <v>Nevyplněno</v>
      </c>
      <c r="E25" s="42">
        <f>VLOOKUP(A25,kanon!$A$1:$H$121,6,0)</f>
        <v>0</v>
      </c>
      <c r="F25" s="42">
        <f>VLOOKUP(A25,kanon!$A$1:$H$121,2,0)</f>
        <v>0</v>
      </c>
    </row>
    <row r="26" spans="1:7" ht="14.25" customHeight="1" x14ac:dyDescent="0.2">
      <c r="A26" s="59"/>
      <c r="B26" s="46" t="str">
        <f>VLOOKUP(A26,kanon!$A$1:$H$122,7,0)</f>
        <v>0-00</v>
      </c>
      <c r="C26" s="46" t="str">
        <f>VLOOKUP(A26,kanon!$A$1:$H$122,4,0)</f>
        <v>Nevyplněn</v>
      </c>
      <c r="D26" s="57" t="str">
        <f>VLOOKUP(A26,kanon!$A$1:$H$122,5,0)</f>
        <v>Nevyplněno</v>
      </c>
      <c r="E26" s="42">
        <f>VLOOKUP(A26,kanon!$A$1:$H$121,6,0)</f>
        <v>0</v>
      </c>
      <c r="F26" s="42">
        <f>VLOOKUP(A26,kanon!$A$1:$H$121,2,0)</f>
        <v>0</v>
      </c>
    </row>
    <row r="27" spans="1:7" ht="14.25" customHeight="1" x14ac:dyDescent="0.2">
      <c r="A27" s="59"/>
      <c r="B27" s="46" t="str">
        <f>VLOOKUP(A27,kanon!$A$1:$H$122,7,0)</f>
        <v>0-00</v>
      </c>
      <c r="C27" s="46" t="str">
        <f>VLOOKUP(A27,kanon!$A$1:$H$122,4,0)</f>
        <v>Nevyplněn</v>
      </c>
      <c r="D27" s="57" t="str">
        <f>VLOOKUP(A27,kanon!$A$1:$H$122,5,0)</f>
        <v>Nevyplněno</v>
      </c>
      <c r="E27" s="42">
        <f>VLOOKUP(A27,kanon!$A$1:$H$121,6,0)</f>
        <v>0</v>
      </c>
      <c r="F27" s="42">
        <f>VLOOKUP(A27,kanon!$A$1:$H$121,2,0)</f>
        <v>0</v>
      </c>
    </row>
    <row r="28" spans="1:7" ht="14.25" customHeight="1" x14ac:dyDescent="0.2">
      <c r="A28" s="59"/>
      <c r="B28" s="46" t="str">
        <f>VLOOKUP(A28,kanon!$A$1:$H$122,7,0)</f>
        <v>0-00</v>
      </c>
      <c r="C28" s="46" t="str">
        <f>VLOOKUP(A28,kanon!$A$1:$H$122,4,0)</f>
        <v>Nevyplněn</v>
      </c>
      <c r="D28" s="57" t="str">
        <f>VLOOKUP(A28,kanon!$A$1:$H$122,5,0)</f>
        <v>Nevyplněno</v>
      </c>
      <c r="E28" s="42">
        <f>VLOOKUP(A28,kanon!$A$1:$H$121,6,0)</f>
        <v>0</v>
      </c>
      <c r="F28" s="42">
        <f>VLOOKUP(A28,kanon!$A$1:$H$121,2,0)</f>
        <v>0</v>
      </c>
    </row>
    <row r="29" spans="1:7" ht="14.25" customHeight="1" x14ac:dyDescent="0.2">
      <c r="A29" s="59"/>
      <c r="B29" s="46" t="str">
        <f>VLOOKUP(A29,kanon!$A$1:$H$122,7,0)</f>
        <v>0-00</v>
      </c>
      <c r="C29" s="46" t="str">
        <f>VLOOKUP(A29,kanon!$A$1:$H$122,4,0)</f>
        <v>Nevyplněn</v>
      </c>
      <c r="D29" s="57" t="str">
        <f>VLOOKUP(A29,kanon!$A$1:$H$122,5,0)</f>
        <v>Nevyplněno</v>
      </c>
      <c r="E29" s="42">
        <f>VLOOKUP(A29,kanon!$A$1:$H$121,6,0)</f>
        <v>0</v>
      </c>
      <c r="F29" s="42">
        <f>VLOOKUP(A29,kanon!$A$1:$H$121,2,0)</f>
        <v>0</v>
      </c>
    </row>
    <row r="30" spans="1:7" ht="14.25" customHeight="1" x14ac:dyDescent="0.2">
      <c r="A30" s="59"/>
      <c r="B30" s="46" t="str">
        <f>VLOOKUP(A30,kanon!$A$1:$H$122,7,0)</f>
        <v>0-00</v>
      </c>
      <c r="C30" s="46" t="str">
        <f>VLOOKUP(A30,kanon!$A$1:$H$122,4,0)</f>
        <v>Nevyplněn</v>
      </c>
      <c r="D30" s="57" t="str">
        <f>VLOOKUP(A30,kanon!$A$1:$H$122,5,0)</f>
        <v>Nevyplněno</v>
      </c>
      <c r="E30" s="42">
        <f>VLOOKUP(A30,kanon!$A$1:$H$121,6,0)</f>
        <v>0</v>
      </c>
      <c r="F30" s="42">
        <f>VLOOKUP(A30,kanon!$A$1:$H$121,2,0)</f>
        <v>0</v>
      </c>
    </row>
    <row r="31" spans="1:7" ht="14.25" customHeight="1" x14ac:dyDescent="0.2">
      <c r="A31" s="59"/>
      <c r="B31" s="46" t="str">
        <f>VLOOKUP(A31,kanon!$A$1:$H$122,7,0)</f>
        <v>0-00</v>
      </c>
      <c r="C31" s="46" t="str">
        <f>VLOOKUP(A31,kanon!$A$1:$H$122,4,0)</f>
        <v>Nevyplněn</v>
      </c>
      <c r="D31" s="57" t="str">
        <f>VLOOKUP(A31,kanon!$A$1:$H$122,5,0)</f>
        <v>Nevyplněno</v>
      </c>
      <c r="E31" s="42">
        <f>VLOOKUP(A31,kanon!$A$1:$H$121,6,0)</f>
        <v>0</v>
      </c>
      <c r="F31" s="42">
        <f>VLOOKUP(A31,kanon!$A$1:$H$121,2,0)</f>
        <v>0</v>
      </c>
    </row>
    <row r="32" spans="1:7" ht="14.25" customHeight="1" x14ac:dyDescent="0.2">
      <c r="A32" s="59"/>
      <c r="B32" s="46" t="str">
        <f>VLOOKUP(A32,kanon!$A$1:$H$122,7,0)</f>
        <v>0-00</v>
      </c>
      <c r="C32" s="46" t="str">
        <f>VLOOKUP(A32,kanon!$A$1:$H$122,4,0)</f>
        <v>Nevyplněn</v>
      </c>
      <c r="D32" s="57" t="str">
        <f>VLOOKUP(A32,kanon!$A$1:$H$122,5,0)</f>
        <v>Nevyplněno</v>
      </c>
      <c r="E32" s="42">
        <f>VLOOKUP(A32,kanon!$A$1:$H$121,6,0)</f>
        <v>0</v>
      </c>
      <c r="F32" s="42">
        <f>VLOOKUP(A32,kanon!$A$1:$H$121,2,0)</f>
        <v>0</v>
      </c>
    </row>
    <row r="33" spans="1:7" ht="14.25" customHeight="1" x14ac:dyDescent="0.2">
      <c r="A33" s="59"/>
      <c r="B33" s="46" t="str">
        <f>VLOOKUP(A33,kanon!$A$1:$H$122,7,0)</f>
        <v>0-00</v>
      </c>
      <c r="C33" s="46" t="str">
        <f>VLOOKUP(A33,kanon!$A$1:$H$122,4,0)</f>
        <v>Nevyplněn</v>
      </c>
      <c r="D33" s="57" t="str">
        <f>VLOOKUP(A33,kanon!$A$1:$H$122,5,0)</f>
        <v>Nevyplněno</v>
      </c>
      <c r="E33" s="42">
        <f>VLOOKUP(A33,kanon!$A$1:$H$121,6,0)</f>
        <v>0</v>
      </c>
      <c r="F33" s="42">
        <f>VLOOKUP(A33,kanon!$A$1:$H$121,2,0)</f>
        <v>0</v>
      </c>
    </row>
    <row r="34" spans="1:7" ht="14.25" customHeight="1" x14ac:dyDescent="0.2">
      <c r="A34" s="59"/>
      <c r="B34" s="46" t="str">
        <f>VLOOKUP(A34,kanon!$A$1:$H$122,7,0)</f>
        <v>0-00</v>
      </c>
      <c r="C34" s="46" t="str">
        <f>VLOOKUP(A34,kanon!$A$1:$H$122,4,0)</f>
        <v>Nevyplněn</v>
      </c>
      <c r="D34" s="57" t="str">
        <f>VLOOKUP(A34,kanon!$A$1:$H$122,5,0)</f>
        <v>Nevyplněno</v>
      </c>
      <c r="E34" s="42">
        <f>VLOOKUP(A34,kanon!$A$1:$H$121,6,0)</f>
        <v>0</v>
      </c>
      <c r="F34" s="42">
        <f>VLOOKUP(A34,kanon!$A$1:$H$121,2,0)</f>
        <v>0</v>
      </c>
    </row>
    <row r="35" spans="1:7" ht="14.25" customHeight="1" x14ac:dyDescent="0.2">
      <c r="A35" s="59"/>
      <c r="B35" s="46" t="str">
        <f>VLOOKUP(A35,kanon!$A$1:$H$122,7,0)</f>
        <v>0-00</v>
      </c>
      <c r="C35" s="46" t="str">
        <f>VLOOKUP(A35,kanon!$A$1:$H$122,4,0)</f>
        <v>Nevyplněn</v>
      </c>
      <c r="D35" s="57" t="str">
        <f>VLOOKUP(A35,kanon!$A$1:$H$122,5,0)</f>
        <v>Nevyplněno</v>
      </c>
      <c r="E35" s="42">
        <f>VLOOKUP(A35,kanon!$A$1:$H$121,6,0)</f>
        <v>0</v>
      </c>
      <c r="F35" s="42">
        <f>VLOOKUP(A35,kanon!$A$1:$H$121,2,0)</f>
        <v>0</v>
      </c>
    </row>
    <row r="36" spans="1:7" ht="14.25" customHeight="1" x14ac:dyDescent="0.2">
      <c r="A36" s="59"/>
      <c r="B36" s="46" t="str">
        <f>VLOOKUP(A36,kanon!$A$1:$H$122,7,0)</f>
        <v>0-00</v>
      </c>
      <c r="C36" s="46" t="str">
        <f>VLOOKUP(A36,kanon!$A$1:$H$122,4,0)</f>
        <v>Nevyplněn</v>
      </c>
      <c r="D36" s="57" t="str">
        <f>VLOOKUP(A36,kanon!$A$1:$H$122,5,0)</f>
        <v>Nevyplněno</v>
      </c>
      <c r="E36" s="42">
        <f>VLOOKUP(A36,kanon!$A$1:$H$121,6,0)</f>
        <v>0</v>
      </c>
      <c r="F36" s="42">
        <f>VLOOKUP(A36,kanon!$A$1:$H$121,2,0)</f>
        <v>0</v>
      </c>
    </row>
    <row r="37" spans="1:7" ht="14.25" customHeight="1" x14ac:dyDescent="0.2">
      <c r="A37" s="59"/>
      <c r="B37" s="46" t="str">
        <f>VLOOKUP(A37,kanon!$A$1:$H$122,7,0)</f>
        <v>0-00</v>
      </c>
      <c r="C37" s="46" t="str">
        <f>VLOOKUP(A37,kanon!$A$1:$H$122,4,0)</f>
        <v>Nevyplněn</v>
      </c>
      <c r="D37" s="57" t="str">
        <f>VLOOKUP(A37,kanon!$A$1:$H$122,5,0)</f>
        <v>Nevyplněno</v>
      </c>
      <c r="E37" s="42">
        <f>VLOOKUP(A37,kanon!$A$1:$H$121,6,0)</f>
        <v>0</v>
      </c>
      <c r="F37" s="42">
        <f>VLOOKUP(A37,kanon!$A$1:$H$121,2,0)</f>
        <v>0</v>
      </c>
    </row>
    <row r="38" spans="1:7" s="55" customFormat="1" ht="14.25" customHeight="1" x14ac:dyDescent="0.2">
      <c r="A38" s="60"/>
      <c r="B38" s="52" t="str">
        <f>VLOOKUP(A38,kanon!$A$1:$H$122,7,0)</f>
        <v>0-00</v>
      </c>
      <c r="C38" s="52" t="str">
        <f>VLOOKUP(A38,kanon!$A$1:$H$122,4,0)</f>
        <v>Nevyplněn</v>
      </c>
      <c r="D38" s="61" t="str">
        <f>VLOOKUP(A38,kanon!$A$1:$H$122,5,0)</f>
        <v>Nevyplněno</v>
      </c>
      <c r="E38" s="53">
        <f>VLOOKUP(A38,kanon!$A$1:$H$121,6,0)</f>
        <v>0</v>
      </c>
      <c r="F38" s="53">
        <f>VLOOKUP(A38,kanon!$A$1:$H$121,2,0)</f>
        <v>0</v>
      </c>
      <c r="G38" s="54"/>
    </row>
    <row r="40" spans="1:7" hidden="1" x14ac:dyDescent="0.2"/>
    <row r="41" spans="1:7" hidden="1" x14ac:dyDescent="0.2">
      <c r="C41" s="56" t="s">
        <v>109</v>
      </c>
    </row>
    <row r="42" spans="1:7" hidden="1" x14ac:dyDescent="0.2">
      <c r="C42" s="56" t="s">
        <v>110</v>
      </c>
    </row>
    <row r="43" spans="1:7" hidden="1" x14ac:dyDescent="0.2">
      <c r="C43" s="56" t="s">
        <v>111</v>
      </c>
    </row>
    <row r="44" spans="1:7" hidden="1" x14ac:dyDescent="0.2">
      <c r="C44" s="56" t="s">
        <v>121</v>
      </c>
    </row>
    <row r="45" spans="1:7" hidden="1" x14ac:dyDescent="0.2"/>
  </sheetData>
  <sheetProtection algorithmName="SHA-512" hashValue="XZCRDhApXUfE6Ye3lfKEbeQqYsy5NaSN3WcIIVbg3/EkkN/OZsGK8NzaUFtu6XHeylM5MLw9b/3ze8/STKtA3A==" saltValue="m6069NoQZSQIwHUtB8hH1g==" spinCount="100000" sheet="1" objects="1" scenarios="1" selectLockedCells="1"/>
  <customSheetViews>
    <customSheetView guid="{0C1A0BF3-30C1-459D-BC80-518D0CF8F3AE}">
      <selection activeCell="E2" sqref="E2"/>
      <pageMargins left="0.7" right="0.7" top="0.78740157499999996" bottom="0.78740157499999996" header="0.3" footer="0.3"/>
      <pageSetup paperSize="9" orientation="portrait" horizontalDpi="0" verticalDpi="0" r:id="rId1"/>
    </customSheetView>
  </customSheetViews>
  <mergeCells count="3">
    <mergeCell ref="B7:C7"/>
    <mergeCell ref="B8:C8"/>
    <mergeCell ref="B9:C9"/>
  </mergeCells>
  <conditionalFormatting sqref="B19:B38">
    <cfRule type="expression" dxfId="9" priority="8">
      <formula>E19="D"</formula>
    </cfRule>
    <cfRule type="expression" dxfId="8" priority="9">
      <formula>E19="P"</formula>
    </cfRule>
  </conditionalFormatting>
  <conditionalFormatting sqref="C19:C38">
    <cfRule type="expression" dxfId="7" priority="5">
      <formula>E19="D"</formula>
    </cfRule>
    <cfRule type="expression" dxfId="6" priority="10">
      <formula>E19="P"</formula>
    </cfRule>
  </conditionalFormatting>
  <conditionalFormatting sqref="D12">
    <cfRule type="expression" dxfId="5" priority="16">
      <formula>$E$12&gt;0</formula>
    </cfRule>
  </conditionalFormatting>
  <conditionalFormatting sqref="D13">
    <cfRule type="expression" dxfId="4" priority="15">
      <formula>$E$13&gt;0</formula>
    </cfRule>
  </conditionalFormatting>
  <conditionalFormatting sqref="D14">
    <cfRule type="expression" dxfId="3" priority="14">
      <formula>$F$14&gt;3</formula>
    </cfRule>
  </conditionalFormatting>
  <conditionalFormatting sqref="D15:D17">
    <cfRule type="expression" dxfId="2" priority="1">
      <formula>$F$15&gt;3</formula>
    </cfRule>
  </conditionalFormatting>
  <conditionalFormatting sqref="D19:D38">
    <cfRule type="expression" dxfId="1" priority="4">
      <formula>E19="D"</formula>
    </cfRule>
    <cfRule type="expression" dxfId="0" priority="11">
      <formula>E19="P"</formula>
    </cfRule>
  </conditionalFormatting>
  <dataValidations count="1">
    <dataValidation type="list" allowBlank="1" showInputMessage="1" showErrorMessage="1" sqref="B9:C9">
      <formula1>$C$41:$C$47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I325"/>
  <sheetViews>
    <sheetView tabSelected="1" zoomScale="130" zoomScaleNormal="130" workbookViewId="0">
      <pane ySplit="1" topLeftCell="A26" activePane="bottomLeft" state="frozen"/>
      <selection pane="bottomLeft" activeCell="E37" sqref="E37"/>
    </sheetView>
  </sheetViews>
  <sheetFormatPr defaultRowHeight="12.75" x14ac:dyDescent="0.2"/>
  <cols>
    <col min="1" max="1" width="10.85546875" style="3" customWidth="1"/>
    <col min="2" max="2" width="10.42578125" style="1" customWidth="1"/>
    <col min="3" max="3" width="8.42578125" style="70" customWidth="1"/>
    <col min="4" max="4" width="26" style="65" customWidth="1"/>
    <col min="5" max="5" width="50.28515625" style="65" customWidth="1"/>
    <col min="6" max="6" width="14.28515625" style="65" customWidth="1"/>
    <col min="7" max="7" width="25.5703125" style="65" customWidth="1"/>
    <col min="8" max="8" width="14" style="65" customWidth="1"/>
  </cols>
  <sheetData>
    <row r="1" spans="1:9" x14ac:dyDescent="0.2">
      <c r="A1" s="15" t="s">
        <v>52</v>
      </c>
      <c r="B1" s="15" t="s">
        <v>44</v>
      </c>
      <c r="C1" s="69" t="s">
        <v>43</v>
      </c>
      <c r="D1" s="63" t="s">
        <v>1</v>
      </c>
      <c r="E1" s="63" t="s">
        <v>2</v>
      </c>
      <c r="F1" s="66" t="s">
        <v>45</v>
      </c>
      <c r="G1" s="63" t="s">
        <v>42</v>
      </c>
      <c r="H1" s="63" t="s">
        <v>46</v>
      </c>
    </row>
    <row r="2" spans="1:9" s="32" customFormat="1" x14ac:dyDescent="0.2">
      <c r="A2" s="17">
        <v>0</v>
      </c>
      <c r="B2" s="62">
        <v>0</v>
      </c>
      <c r="C2" s="67">
        <v>0</v>
      </c>
      <c r="D2" s="68" t="s">
        <v>35</v>
      </c>
      <c r="E2" s="68" t="s">
        <v>36</v>
      </c>
      <c r="F2" s="67">
        <v>0</v>
      </c>
      <c r="G2" s="64" t="str">
        <f t="shared" ref="G2:G17" si="0">IF(LEN(C2)&lt;2,B2&amp;"-0"&amp;C2,B2&amp;"-"&amp;C2)</f>
        <v>0-00</v>
      </c>
      <c r="H2" s="64" t="str">
        <f>IF(F2="P","Poezie",IF(F2="D","Drama",""))</f>
        <v/>
      </c>
    </row>
    <row r="3" spans="1:9" x14ac:dyDescent="0.2">
      <c r="A3" s="16">
        <v>1</v>
      </c>
      <c r="B3" s="1">
        <v>1</v>
      </c>
      <c r="C3" s="70">
        <v>1</v>
      </c>
      <c r="D3" s="75" t="s">
        <v>164</v>
      </c>
      <c r="E3" s="75" t="s">
        <v>163</v>
      </c>
      <c r="F3" s="75"/>
      <c r="G3" s="65" t="str">
        <f t="shared" si="0"/>
        <v>1-01</v>
      </c>
      <c r="I3" s="2"/>
    </row>
    <row r="4" spans="1:9" x14ac:dyDescent="0.2">
      <c r="A4" s="16">
        <v>2</v>
      </c>
      <c r="B4" s="1">
        <v>1</v>
      </c>
      <c r="C4" s="70">
        <v>2</v>
      </c>
      <c r="D4" s="76" t="s">
        <v>123</v>
      </c>
      <c r="E4" s="75" t="s">
        <v>124</v>
      </c>
      <c r="F4" s="75"/>
      <c r="G4" s="65" t="str">
        <f t="shared" si="0"/>
        <v>1-02</v>
      </c>
      <c r="H4" s="65" t="str">
        <f t="shared" ref="H4:H36" si="1">IF(F4="P","Poezie",IF(F4="D","Drama",""))</f>
        <v/>
      </c>
      <c r="I4" s="2"/>
    </row>
    <row r="5" spans="1:9" x14ac:dyDescent="0.2">
      <c r="A5" s="16">
        <v>3</v>
      </c>
      <c r="B5" s="1">
        <v>1</v>
      </c>
      <c r="C5" s="70">
        <v>3</v>
      </c>
      <c r="D5" s="76" t="s">
        <v>30</v>
      </c>
      <c r="E5" s="75" t="s">
        <v>31</v>
      </c>
      <c r="F5" s="75" t="s">
        <v>41</v>
      </c>
      <c r="G5" s="65" t="str">
        <f t="shared" ref="G5:G11" si="2">IF(LEN(C5)&lt;2,B5&amp;"-0"&amp;C5,B5&amp;"-"&amp;C5)</f>
        <v>1-03</v>
      </c>
      <c r="H5" s="65" t="str">
        <f t="shared" si="1"/>
        <v>Drama</v>
      </c>
    </row>
    <row r="6" spans="1:9" x14ac:dyDescent="0.2">
      <c r="A6" s="16">
        <v>4</v>
      </c>
      <c r="B6" s="1">
        <v>1</v>
      </c>
      <c r="C6" s="70">
        <v>4</v>
      </c>
      <c r="D6" s="76" t="s">
        <v>3</v>
      </c>
      <c r="E6" s="75" t="s">
        <v>4</v>
      </c>
      <c r="F6" s="75" t="s">
        <v>41</v>
      </c>
      <c r="G6" s="65" t="str">
        <f t="shared" si="2"/>
        <v>1-04</v>
      </c>
      <c r="H6" s="65" t="str">
        <f t="shared" si="1"/>
        <v>Drama</v>
      </c>
    </row>
    <row r="7" spans="1:9" x14ac:dyDescent="0.2">
      <c r="A7" s="16">
        <v>5</v>
      </c>
      <c r="B7" s="1">
        <v>1</v>
      </c>
      <c r="C7" s="70">
        <v>5</v>
      </c>
      <c r="D7" s="76" t="s">
        <v>25</v>
      </c>
      <c r="E7" s="75" t="s">
        <v>65</v>
      </c>
      <c r="F7" s="75" t="s">
        <v>41</v>
      </c>
      <c r="G7" s="65" t="str">
        <f t="shared" si="2"/>
        <v>1-05</v>
      </c>
      <c r="H7" s="65" t="str">
        <f t="shared" si="1"/>
        <v>Drama</v>
      </c>
    </row>
    <row r="8" spans="1:9" x14ac:dyDescent="0.2">
      <c r="A8" s="16">
        <v>6</v>
      </c>
      <c r="B8" s="1">
        <v>1</v>
      </c>
      <c r="C8" s="70">
        <v>6</v>
      </c>
      <c r="D8" s="76" t="s">
        <v>125</v>
      </c>
      <c r="E8" s="75" t="s">
        <v>126</v>
      </c>
      <c r="F8" s="75"/>
      <c r="G8" s="65" t="str">
        <f t="shared" si="2"/>
        <v>1-06</v>
      </c>
      <c r="H8" s="65" t="str">
        <f t="shared" si="1"/>
        <v/>
      </c>
    </row>
    <row r="9" spans="1:9" s="32" customFormat="1" x14ac:dyDescent="0.2">
      <c r="A9" s="17">
        <v>7</v>
      </c>
      <c r="B9" s="14">
        <v>1</v>
      </c>
      <c r="C9" s="71">
        <v>7</v>
      </c>
      <c r="D9" s="77" t="s">
        <v>150</v>
      </c>
      <c r="E9" s="77" t="s">
        <v>151</v>
      </c>
      <c r="F9" s="77" t="s">
        <v>41</v>
      </c>
      <c r="G9" s="64" t="str">
        <f t="shared" si="2"/>
        <v>1-07</v>
      </c>
      <c r="H9" s="64" t="s">
        <v>152</v>
      </c>
    </row>
    <row r="10" spans="1:9" x14ac:dyDescent="0.2">
      <c r="A10" s="16">
        <v>8</v>
      </c>
      <c r="B10" s="1">
        <v>2</v>
      </c>
      <c r="C10" s="70">
        <v>1</v>
      </c>
      <c r="D10" s="78" t="s">
        <v>6</v>
      </c>
      <c r="E10" s="80" t="s">
        <v>7</v>
      </c>
      <c r="F10" s="81" t="s">
        <v>40</v>
      </c>
      <c r="G10" s="65" t="str">
        <f t="shared" si="2"/>
        <v>2-01</v>
      </c>
      <c r="H10" s="65" t="str">
        <f t="shared" si="1"/>
        <v>Poezie</v>
      </c>
    </row>
    <row r="11" spans="1:9" x14ac:dyDescent="0.2">
      <c r="A11" s="16">
        <v>9</v>
      </c>
      <c r="B11" s="1">
        <v>2</v>
      </c>
      <c r="C11" s="70">
        <v>2</v>
      </c>
      <c r="D11" s="82" t="s">
        <v>33</v>
      </c>
      <c r="E11" s="79" t="s">
        <v>149</v>
      </c>
      <c r="F11" s="75"/>
      <c r="G11" s="74" t="str">
        <f t="shared" si="2"/>
        <v>2-02</v>
      </c>
      <c r="H11" s="74" t="str">
        <f t="shared" si="1"/>
        <v/>
      </c>
    </row>
    <row r="12" spans="1:9" x14ac:dyDescent="0.2">
      <c r="A12" s="16">
        <v>10</v>
      </c>
      <c r="B12" s="1">
        <v>2</v>
      </c>
      <c r="C12" s="70">
        <v>3</v>
      </c>
      <c r="D12" s="82" t="s">
        <v>5</v>
      </c>
      <c r="E12" s="79" t="s">
        <v>120</v>
      </c>
      <c r="F12" s="75" t="s">
        <v>40</v>
      </c>
      <c r="G12" s="65" t="str">
        <f t="shared" si="0"/>
        <v>2-03</v>
      </c>
      <c r="H12" s="65" t="str">
        <f t="shared" si="1"/>
        <v>Poezie</v>
      </c>
    </row>
    <row r="13" spans="1:9" x14ac:dyDescent="0.2">
      <c r="A13" s="16">
        <v>11</v>
      </c>
      <c r="B13" s="1">
        <v>2</v>
      </c>
      <c r="C13" s="70">
        <v>4</v>
      </c>
      <c r="D13" s="82" t="s">
        <v>17</v>
      </c>
      <c r="E13" s="79" t="s">
        <v>18</v>
      </c>
      <c r="F13" s="75"/>
      <c r="G13" s="65" t="str">
        <f t="shared" si="0"/>
        <v>2-04</v>
      </c>
      <c r="H13" s="65" t="str">
        <f t="shared" si="1"/>
        <v/>
      </c>
    </row>
    <row r="14" spans="1:9" x14ac:dyDescent="0.2">
      <c r="A14" s="16">
        <v>12</v>
      </c>
      <c r="B14" s="1">
        <v>2</v>
      </c>
      <c r="C14" s="70">
        <v>5</v>
      </c>
      <c r="D14" s="79" t="s">
        <v>153</v>
      </c>
      <c r="E14" s="79" t="s">
        <v>154</v>
      </c>
      <c r="F14" s="75"/>
      <c r="G14" s="65" t="str">
        <f t="shared" si="0"/>
        <v>2-05</v>
      </c>
      <c r="H14" s="65" t="str">
        <f t="shared" si="1"/>
        <v/>
      </c>
    </row>
    <row r="15" spans="1:9" x14ac:dyDescent="0.2">
      <c r="A15" s="16">
        <v>13</v>
      </c>
      <c r="B15" s="1">
        <v>2</v>
      </c>
      <c r="C15" s="70">
        <v>6</v>
      </c>
      <c r="D15" s="82" t="s">
        <v>127</v>
      </c>
      <c r="E15" s="79" t="s">
        <v>128</v>
      </c>
      <c r="F15" s="75"/>
      <c r="G15" s="65" t="str">
        <f t="shared" si="0"/>
        <v>2-06</v>
      </c>
      <c r="H15" s="65" t="str">
        <f t="shared" si="1"/>
        <v/>
      </c>
    </row>
    <row r="16" spans="1:9" x14ac:dyDescent="0.2">
      <c r="A16" s="16">
        <v>14</v>
      </c>
      <c r="B16" s="1">
        <v>2</v>
      </c>
      <c r="C16" s="70">
        <v>7</v>
      </c>
      <c r="D16" s="82" t="s">
        <v>13</v>
      </c>
      <c r="E16" s="79" t="s">
        <v>37</v>
      </c>
      <c r="F16" s="75"/>
      <c r="G16" s="65" t="str">
        <f t="shared" si="0"/>
        <v>2-07</v>
      </c>
      <c r="H16" s="65" t="str">
        <f t="shared" si="1"/>
        <v/>
      </c>
    </row>
    <row r="17" spans="1:8" x14ac:dyDescent="0.2">
      <c r="A17" s="16">
        <v>15</v>
      </c>
      <c r="B17" s="1">
        <v>2</v>
      </c>
      <c r="C17" s="70">
        <v>8</v>
      </c>
      <c r="D17" s="82" t="s">
        <v>19</v>
      </c>
      <c r="E17" s="79" t="s">
        <v>20</v>
      </c>
      <c r="F17" s="75" t="s">
        <v>41</v>
      </c>
      <c r="G17" s="65" t="str">
        <f t="shared" si="0"/>
        <v>2-08</v>
      </c>
      <c r="H17" s="65" t="str">
        <f t="shared" si="1"/>
        <v>Drama</v>
      </c>
    </row>
    <row r="18" spans="1:8" x14ac:dyDescent="0.2">
      <c r="A18" s="16">
        <v>16</v>
      </c>
      <c r="B18" s="1">
        <v>2</v>
      </c>
      <c r="C18" s="70">
        <v>9</v>
      </c>
      <c r="D18" s="82" t="s">
        <v>129</v>
      </c>
      <c r="E18" s="79" t="s">
        <v>130</v>
      </c>
      <c r="F18" s="75" t="s">
        <v>40</v>
      </c>
      <c r="G18" s="65" t="str">
        <f t="shared" ref="G18:G36" si="3">IF(LEN(C18)&lt;2,B18&amp;"-0"&amp;C18,B18&amp;"-"&amp;C18)</f>
        <v>2-09</v>
      </c>
      <c r="H18" s="65" t="str">
        <f t="shared" si="1"/>
        <v>Poezie</v>
      </c>
    </row>
    <row r="19" spans="1:8" x14ac:dyDescent="0.2">
      <c r="A19" s="16">
        <v>17</v>
      </c>
      <c r="B19" s="1">
        <v>2</v>
      </c>
      <c r="C19" s="70">
        <v>10</v>
      </c>
      <c r="D19" s="82" t="s">
        <v>8</v>
      </c>
      <c r="E19" s="79" t="s">
        <v>9</v>
      </c>
      <c r="F19" s="75" t="s">
        <v>40</v>
      </c>
      <c r="G19" s="65" t="str">
        <f t="shared" si="3"/>
        <v>2-10</v>
      </c>
      <c r="H19" s="65" t="str">
        <f t="shared" si="1"/>
        <v>Poezie</v>
      </c>
    </row>
    <row r="20" spans="1:8" x14ac:dyDescent="0.2">
      <c r="A20" s="16">
        <v>18</v>
      </c>
      <c r="B20" s="1">
        <v>2</v>
      </c>
      <c r="C20" s="70">
        <v>11</v>
      </c>
      <c r="D20" s="82" t="s">
        <v>0</v>
      </c>
      <c r="E20" s="79" t="s">
        <v>131</v>
      </c>
      <c r="F20" s="75" t="s">
        <v>40</v>
      </c>
      <c r="G20" s="65" t="str">
        <f t="shared" si="3"/>
        <v>2-11</v>
      </c>
      <c r="H20" s="65" t="str">
        <f t="shared" si="1"/>
        <v>Poezie</v>
      </c>
    </row>
    <row r="21" spans="1:8" x14ac:dyDescent="0.2">
      <c r="A21" s="16">
        <v>19</v>
      </c>
      <c r="B21" s="1">
        <v>2</v>
      </c>
      <c r="C21" s="70">
        <v>12</v>
      </c>
      <c r="D21" s="82" t="s">
        <v>10</v>
      </c>
      <c r="E21" s="79" t="s">
        <v>11</v>
      </c>
      <c r="F21" s="75" t="s">
        <v>40</v>
      </c>
      <c r="G21" s="65" t="str">
        <f t="shared" si="3"/>
        <v>2-12</v>
      </c>
      <c r="H21" s="65" t="str">
        <f t="shared" si="1"/>
        <v>Poezie</v>
      </c>
    </row>
    <row r="22" spans="1:8" x14ac:dyDescent="0.2">
      <c r="A22" s="16">
        <v>20</v>
      </c>
      <c r="B22" s="1">
        <v>2</v>
      </c>
      <c r="C22" s="70">
        <v>13</v>
      </c>
      <c r="D22" s="82" t="s">
        <v>73</v>
      </c>
      <c r="E22" s="79" t="s">
        <v>32</v>
      </c>
      <c r="F22" s="75" t="s">
        <v>41</v>
      </c>
      <c r="G22" s="65" t="str">
        <f t="shared" si="3"/>
        <v>2-13</v>
      </c>
      <c r="H22" s="65" t="str">
        <f t="shared" si="1"/>
        <v>Drama</v>
      </c>
    </row>
    <row r="23" spans="1:8" x14ac:dyDescent="0.2">
      <c r="A23" s="16">
        <v>21</v>
      </c>
      <c r="B23" s="1">
        <v>2</v>
      </c>
      <c r="C23" s="70">
        <v>14</v>
      </c>
      <c r="D23" s="82" t="s">
        <v>132</v>
      </c>
      <c r="E23" s="79" t="s">
        <v>148</v>
      </c>
      <c r="F23" s="75"/>
      <c r="G23" s="65" t="str">
        <f t="shared" si="3"/>
        <v>2-14</v>
      </c>
      <c r="H23" s="65" t="str">
        <f t="shared" si="1"/>
        <v/>
      </c>
    </row>
    <row r="24" spans="1:8" x14ac:dyDescent="0.2">
      <c r="A24" s="16">
        <v>22</v>
      </c>
      <c r="B24" s="1">
        <v>2</v>
      </c>
      <c r="C24" s="70">
        <v>15</v>
      </c>
      <c r="D24" s="82" t="s">
        <v>12</v>
      </c>
      <c r="E24" s="79" t="s">
        <v>133</v>
      </c>
      <c r="F24" s="75"/>
      <c r="G24" s="65" t="str">
        <f t="shared" si="3"/>
        <v>2-15</v>
      </c>
      <c r="H24" s="65" t="str">
        <f t="shared" si="1"/>
        <v/>
      </c>
    </row>
    <row r="25" spans="1:8" x14ac:dyDescent="0.2">
      <c r="A25" s="16">
        <v>23</v>
      </c>
      <c r="B25" s="1">
        <v>2</v>
      </c>
      <c r="C25" s="70">
        <v>16</v>
      </c>
      <c r="D25" s="82" t="s">
        <v>34</v>
      </c>
      <c r="E25" s="79" t="s">
        <v>72</v>
      </c>
      <c r="F25" s="75"/>
      <c r="G25" s="65" t="str">
        <f t="shared" si="3"/>
        <v>2-16</v>
      </c>
      <c r="H25" s="65" t="str">
        <f t="shared" si="1"/>
        <v/>
      </c>
    </row>
    <row r="26" spans="1:8" s="32" customFormat="1" x14ac:dyDescent="0.2">
      <c r="A26" s="17">
        <v>24</v>
      </c>
      <c r="B26" s="14">
        <v>2</v>
      </c>
      <c r="C26" s="71">
        <v>17</v>
      </c>
      <c r="D26" s="86" t="s">
        <v>134</v>
      </c>
      <c r="E26" s="83" t="s">
        <v>135</v>
      </c>
      <c r="F26" s="84"/>
      <c r="G26" s="64" t="str">
        <f t="shared" si="3"/>
        <v>2-17</v>
      </c>
      <c r="H26" s="64" t="str">
        <f t="shared" si="1"/>
        <v/>
      </c>
    </row>
    <row r="27" spans="1:8" x14ac:dyDescent="0.2">
      <c r="A27" s="16">
        <v>25</v>
      </c>
      <c r="B27" s="1">
        <v>3</v>
      </c>
      <c r="C27" s="70">
        <v>1</v>
      </c>
      <c r="D27" s="78" t="s">
        <v>165</v>
      </c>
      <c r="E27" s="80" t="s">
        <v>160</v>
      </c>
      <c r="F27" s="81" t="s">
        <v>40</v>
      </c>
      <c r="G27" s="74" t="str">
        <f t="shared" si="3"/>
        <v>3-01</v>
      </c>
      <c r="H27" s="91" t="s">
        <v>157</v>
      </c>
    </row>
    <row r="28" spans="1:8" x14ac:dyDescent="0.2">
      <c r="A28" s="16">
        <v>26</v>
      </c>
      <c r="B28" s="1">
        <v>3</v>
      </c>
      <c r="C28" s="70">
        <v>2</v>
      </c>
      <c r="D28" s="82" t="s">
        <v>14</v>
      </c>
      <c r="E28" s="79" t="s">
        <v>15</v>
      </c>
      <c r="F28" s="75"/>
      <c r="G28" s="65" t="str">
        <f t="shared" si="3"/>
        <v>3-02</v>
      </c>
      <c r="H28" s="65" t="str">
        <f t="shared" si="1"/>
        <v/>
      </c>
    </row>
    <row r="29" spans="1:8" x14ac:dyDescent="0.2">
      <c r="A29" s="16">
        <v>27</v>
      </c>
      <c r="B29" s="1">
        <v>3</v>
      </c>
      <c r="C29" s="70">
        <v>3</v>
      </c>
      <c r="D29" s="82" t="s">
        <v>23</v>
      </c>
      <c r="E29" s="79" t="s">
        <v>24</v>
      </c>
      <c r="F29" s="75"/>
      <c r="G29" s="65" t="str">
        <f t="shared" si="3"/>
        <v>3-03</v>
      </c>
      <c r="H29" s="65" t="str">
        <f t="shared" si="1"/>
        <v/>
      </c>
    </row>
    <row r="30" spans="1:8" x14ac:dyDescent="0.2">
      <c r="A30" s="16">
        <v>28</v>
      </c>
      <c r="B30" s="1">
        <v>3</v>
      </c>
      <c r="C30" s="70">
        <v>4</v>
      </c>
      <c r="D30" s="82" t="s">
        <v>16</v>
      </c>
      <c r="E30" s="79" t="s">
        <v>74</v>
      </c>
      <c r="F30" s="75"/>
      <c r="G30" s="65" t="str">
        <f t="shared" si="3"/>
        <v>3-04</v>
      </c>
      <c r="H30" s="65" t="str">
        <f t="shared" si="1"/>
        <v/>
      </c>
    </row>
    <row r="31" spans="1:8" x14ac:dyDescent="0.2">
      <c r="A31" s="16">
        <v>29</v>
      </c>
      <c r="B31" s="1">
        <v>3</v>
      </c>
      <c r="C31" s="70">
        <v>5</v>
      </c>
      <c r="D31" s="82" t="s">
        <v>169</v>
      </c>
      <c r="E31" s="79" t="s">
        <v>156</v>
      </c>
      <c r="F31" s="75"/>
      <c r="G31" s="65" t="str">
        <f t="shared" si="3"/>
        <v>3-05</v>
      </c>
      <c r="H31" s="65" t="str">
        <f t="shared" si="1"/>
        <v/>
      </c>
    </row>
    <row r="32" spans="1:8" x14ac:dyDescent="0.2">
      <c r="A32" s="16">
        <v>30</v>
      </c>
      <c r="B32" s="1">
        <v>3</v>
      </c>
      <c r="C32" s="70">
        <v>6</v>
      </c>
      <c r="D32" s="82" t="s">
        <v>136</v>
      </c>
      <c r="E32" s="79" t="s">
        <v>137</v>
      </c>
      <c r="F32" s="75"/>
      <c r="G32" s="65" t="str">
        <f t="shared" si="3"/>
        <v>3-06</v>
      </c>
      <c r="H32" s="65" t="str">
        <f t="shared" si="1"/>
        <v/>
      </c>
    </row>
    <row r="33" spans="1:8" x14ac:dyDescent="0.2">
      <c r="A33" s="16">
        <v>31</v>
      </c>
      <c r="B33" s="1">
        <v>3</v>
      </c>
      <c r="C33" s="70">
        <v>7</v>
      </c>
      <c r="D33" s="82" t="s">
        <v>26</v>
      </c>
      <c r="E33" s="79" t="s">
        <v>27</v>
      </c>
      <c r="F33" s="75"/>
      <c r="G33" s="65" t="str">
        <f t="shared" si="3"/>
        <v>3-07</v>
      </c>
      <c r="H33" s="65" t="str">
        <f t="shared" si="1"/>
        <v/>
      </c>
    </row>
    <row r="34" spans="1:8" x14ac:dyDescent="0.2">
      <c r="A34" s="16">
        <v>32</v>
      </c>
      <c r="B34" s="1">
        <v>3</v>
      </c>
      <c r="C34" s="70">
        <v>8</v>
      </c>
      <c r="D34" s="82" t="s">
        <v>76</v>
      </c>
      <c r="E34" s="79" t="s">
        <v>75</v>
      </c>
      <c r="F34" s="75"/>
      <c r="G34" s="65" t="str">
        <f t="shared" si="3"/>
        <v>3-08</v>
      </c>
      <c r="H34" s="65" t="str">
        <f t="shared" si="1"/>
        <v/>
      </c>
    </row>
    <row r="35" spans="1:8" x14ac:dyDescent="0.2">
      <c r="A35" s="16">
        <v>33</v>
      </c>
      <c r="B35" s="1">
        <v>3</v>
      </c>
      <c r="C35" s="70">
        <v>9</v>
      </c>
      <c r="D35" s="82" t="s">
        <v>28</v>
      </c>
      <c r="E35" s="79" t="s">
        <v>29</v>
      </c>
      <c r="F35" s="75"/>
      <c r="G35" s="65" t="str">
        <f>IF(LEN(C35)&lt;2,B35&amp;"-0"&amp;C35,B35&amp;"-"&amp;C35)</f>
        <v>3-09</v>
      </c>
      <c r="H35" s="65" t="str">
        <f>IF(F35="P","Poezie",IF(F35="D","Drama",""))</f>
        <v/>
      </c>
    </row>
    <row r="36" spans="1:8" x14ac:dyDescent="0.2">
      <c r="A36" s="16">
        <v>34</v>
      </c>
      <c r="B36" s="1">
        <v>3</v>
      </c>
      <c r="C36" s="70">
        <v>10</v>
      </c>
      <c r="D36" s="82" t="s">
        <v>77</v>
      </c>
      <c r="E36" s="79" t="s">
        <v>78</v>
      </c>
      <c r="F36" s="75"/>
      <c r="G36" s="65" t="str">
        <f t="shared" si="3"/>
        <v>3-10</v>
      </c>
      <c r="H36" s="65" t="str">
        <f t="shared" si="1"/>
        <v/>
      </c>
    </row>
    <row r="37" spans="1:8" x14ac:dyDescent="0.2">
      <c r="A37" s="16">
        <v>35</v>
      </c>
      <c r="B37" s="1">
        <v>3</v>
      </c>
      <c r="C37" s="70">
        <v>11</v>
      </c>
      <c r="D37" s="82" t="s">
        <v>170</v>
      </c>
      <c r="E37" s="79" t="s">
        <v>171</v>
      </c>
      <c r="F37" s="75"/>
      <c r="G37" s="65" t="str">
        <f t="shared" ref="G37:G48" si="4">IF(LEN(C37)&lt;2,B37&amp;"-0"&amp;C37,B37&amp;"-"&amp;C37)</f>
        <v>3-11</v>
      </c>
      <c r="H37" s="65" t="str">
        <f t="shared" ref="H37:H38" si="5">IF(F37="P","Poezie",IF(F37="D","Drama",""))</f>
        <v/>
      </c>
    </row>
    <row r="38" spans="1:8" x14ac:dyDescent="0.2">
      <c r="A38" s="16">
        <v>36</v>
      </c>
      <c r="B38" s="1">
        <v>3</v>
      </c>
      <c r="C38" s="70">
        <v>12</v>
      </c>
      <c r="D38" s="82" t="s">
        <v>166</v>
      </c>
      <c r="E38" s="79" t="s">
        <v>155</v>
      </c>
      <c r="F38" s="75"/>
      <c r="G38" s="74" t="str">
        <f t="shared" si="4"/>
        <v>3-12</v>
      </c>
      <c r="H38" s="74" t="str">
        <f t="shared" si="5"/>
        <v/>
      </c>
    </row>
    <row r="39" spans="1:8" x14ac:dyDescent="0.2">
      <c r="A39" s="16">
        <v>37</v>
      </c>
      <c r="B39" s="1">
        <v>3</v>
      </c>
      <c r="C39" s="70">
        <v>13</v>
      </c>
      <c r="D39" s="82" t="s">
        <v>138</v>
      </c>
      <c r="E39" s="79" t="s">
        <v>139</v>
      </c>
      <c r="F39" s="75"/>
      <c r="G39" s="65" t="str">
        <f t="shared" si="4"/>
        <v>3-13</v>
      </c>
      <c r="H39" s="65" t="str">
        <f t="shared" ref="H39:H67" si="6">IF(F39="P","Poezie",IF(F39="D","Drama",""))</f>
        <v/>
      </c>
    </row>
    <row r="40" spans="1:8" x14ac:dyDescent="0.2">
      <c r="A40" s="16">
        <v>38</v>
      </c>
      <c r="B40" s="1">
        <v>3</v>
      </c>
      <c r="C40" s="70">
        <v>14</v>
      </c>
      <c r="D40" s="82" t="s">
        <v>38</v>
      </c>
      <c r="E40" s="79" t="s">
        <v>39</v>
      </c>
      <c r="F40" s="75"/>
      <c r="G40" s="65" t="str">
        <f t="shared" si="4"/>
        <v>3-14</v>
      </c>
      <c r="H40" s="65" t="str">
        <f t="shared" si="6"/>
        <v/>
      </c>
    </row>
    <row r="41" spans="1:8" x14ac:dyDescent="0.2">
      <c r="A41" s="16">
        <v>39</v>
      </c>
      <c r="B41" s="1">
        <v>3</v>
      </c>
      <c r="C41" s="70">
        <v>15</v>
      </c>
      <c r="D41" s="82" t="s">
        <v>140</v>
      </c>
      <c r="E41" s="79" t="s">
        <v>141</v>
      </c>
      <c r="F41" s="75"/>
      <c r="G41" s="65" t="str">
        <f t="shared" si="4"/>
        <v>3-15</v>
      </c>
      <c r="H41" s="65" t="str">
        <f t="shared" si="6"/>
        <v/>
      </c>
    </row>
    <row r="42" spans="1:8" x14ac:dyDescent="0.2">
      <c r="A42" s="16">
        <v>40</v>
      </c>
      <c r="B42" s="1">
        <v>3</v>
      </c>
      <c r="C42" s="70">
        <v>16</v>
      </c>
      <c r="D42" s="82" t="s">
        <v>167</v>
      </c>
      <c r="E42" s="79" t="s">
        <v>168</v>
      </c>
      <c r="F42" s="75" t="s">
        <v>41</v>
      </c>
      <c r="G42" s="65" t="str">
        <f t="shared" si="4"/>
        <v>3-16</v>
      </c>
      <c r="H42" s="65" t="str">
        <f t="shared" si="6"/>
        <v>Drama</v>
      </c>
    </row>
    <row r="43" spans="1:8" x14ac:dyDescent="0.2">
      <c r="A43" s="16">
        <v>41</v>
      </c>
      <c r="B43" s="1">
        <v>3</v>
      </c>
      <c r="C43" s="70">
        <v>17</v>
      </c>
      <c r="D43" s="82" t="s">
        <v>113</v>
      </c>
      <c r="E43" s="79" t="s">
        <v>114</v>
      </c>
      <c r="F43" s="75"/>
      <c r="G43" s="65" t="str">
        <f t="shared" si="4"/>
        <v>3-17</v>
      </c>
      <c r="H43" s="65" t="str">
        <f t="shared" si="6"/>
        <v/>
      </c>
    </row>
    <row r="44" spans="1:8" x14ac:dyDescent="0.2">
      <c r="A44" s="16">
        <v>42</v>
      </c>
      <c r="B44" s="1">
        <v>3</v>
      </c>
      <c r="C44" s="70">
        <v>18</v>
      </c>
      <c r="D44" s="82" t="s">
        <v>21</v>
      </c>
      <c r="E44" s="79" t="s">
        <v>22</v>
      </c>
      <c r="F44" s="75" t="s">
        <v>41</v>
      </c>
      <c r="G44" s="65" t="str">
        <f t="shared" si="4"/>
        <v>3-18</v>
      </c>
      <c r="H44" s="65" t="str">
        <f t="shared" si="6"/>
        <v>Drama</v>
      </c>
    </row>
    <row r="45" spans="1:8" s="32" customFormat="1" x14ac:dyDescent="0.2">
      <c r="A45" s="17">
        <v>43</v>
      </c>
      <c r="B45" s="14">
        <v>3</v>
      </c>
      <c r="C45" s="71">
        <v>19</v>
      </c>
      <c r="D45" s="87" t="s">
        <v>142</v>
      </c>
      <c r="E45" s="88" t="s">
        <v>79</v>
      </c>
      <c r="F45" s="77"/>
      <c r="G45" s="64" t="str">
        <f t="shared" si="4"/>
        <v>3-19</v>
      </c>
      <c r="H45" s="64" t="str">
        <f t="shared" si="6"/>
        <v/>
      </c>
    </row>
    <row r="46" spans="1:8" x14ac:dyDescent="0.2">
      <c r="A46" s="16">
        <v>44</v>
      </c>
      <c r="B46" s="1">
        <v>4</v>
      </c>
      <c r="C46" s="70">
        <v>1</v>
      </c>
      <c r="D46" s="78" t="s">
        <v>107</v>
      </c>
      <c r="E46" s="80" t="s">
        <v>108</v>
      </c>
      <c r="F46" s="81" t="s">
        <v>41</v>
      </c>
      <c r="G46" s="65" t="str">
        <f t="shared" si="4"/>
        <v>4-01</v>
      </c>
      <c r="H46" s="65" t="str">
        <f t="shared" si="6"/>
        <v>Drama</v>
      </c>
    </row>
    <row r="47" spans="1:8" x14ac:dyDescent="0.2">
      <c r="A47" s="16">
        <v>45</v>
      </c>
      <c r="B47" s="1">
        <v>4</v>
      </c>
      <c r="C47" s="70">
        <v>2</v>
      </c>
      <c r="D47" s="82" t="s">
        <v>80</v>
      </c>
      <c r="E47" s="79" t="s">
        <v>81</v>
      </c>
      <c r="F47" s="75" t="s">
        <v>40</v>
      </c>
      <c r="G47" s="65" t="str">
        <f t="shared" si="4"/>
        <v>4-02</v>
      </c>
      <c r="H47" s="65" t="str">
        <f t="shared" si="6"/>
        <v>Poezie</v>
      </c>
    </row>
    <row r="48" spans="1:8" x14ac:dyDescent="0.2">
      <c r="A48" s="16">
        <v>46</v>
      </c>
      <c r="B48" s="1">
        <v>4</v>
      </c>
      <c r="C48" s="70">
        <v>3</v>
      </c>
      <c r="D48" s="82" t="s">
        <v>82</v>
      </c>
      <c r="E48" s="79" t="s">
        <v>83</v>
      </c>
      <c r="F48" s="75" t="s">
        <v>40</v>
      </c>
      <c r="G48" s="65" t="str">
        <f t="shared" si="4"/>
        <v>4-03</v>
      </c>
      <c r="H48" s="65" t="str">
        <f t="shared" si="6"/>
        <v>Poezie</v>
      </c>
    </row>
    <row r="49" spans="1:8" x14ac:dyDescent="0.2">
      <c r="A49" s="16">
        <v>47</v>
      </c>
      <c r="B49" s="1">
        <v>4</v>
      </c>
      <c r="C49" s="70">
        <v>4</v>
      </c>
      <c r="D49" s="82" t="s">
        <v>84</v>
      </c>
      <c r="E49" s="79" t="s">
        <v>85</v>
      </c>
      <c r="F49" s="75" t="s">
        <v>40</v>
      </c>
      <c r="G49" s="65" t="str">
        <f t="shared" ref="G49:G56" si="7">IF(LEN(C49)&lt;2,B49&amp;"-0"&amp;C49,B49&amp;"-"&amp;C49)</f>
        <v>4-04</v>
      </c>
      <c r="H49" s="65" t="str">
        <f t="shared" si="6"/>
        <v>Poezie</v>
      </c>
    </row>
    <row r="50" spans="1:8" x14ac:dyDescent="0.2">
      <c r="A50" s="16">
        <v>48</v>
      </c>
      <c r="B50" s="1">
        <v>4</v>
      </c>
      <c r="C50" s="70">
        <v>5</v>
      </c>
      <c r="D50" s="82" t="s">
        <v>86</v>
      </c>
      <c r="E50" s="79" t="s">
        <v>143</v>
      </c>
      <c r="F50" s="75" t="s">
        <v>40</v>
      </c>
      <c r="G50" s="65" t="str">
        <f t="shared" si="7"/>
        <v>4-05</v>
      </c>
      <c r="H50" s="65" t="str">
        <f t="shared" si="6"/>
        <v>Poezie</v>
      </c>
    </row>
    <row r="51" spans="1:8" x14ac:dyDescent="0.2">
      <c r="A51" s="16">
        <v>49</v>
      </c>
      <c r="B51" s="1">
        <v>4</v>
      </c>
      <c r="C51" s="70">
        <v>6</v>
      </c>
      <c r="D51" s="79" t="s">
        <v>158</v>
      </c>
      <c r="E51" s="79" t="s">
        <v>159</v>
      </c>
      <c r="F51" s="75"/>
      <c r="G51" s="65" t="str">
        <f t="shared" si="7"/>
        <v>4-06</v>
      </c>
      <c r="H51" s="65" t="str">
        <f t="shared" si="6"/>
        <v/>
      </c>
    </row>
    <row r="52" spans="1:8" x14ac:dyDescent="0.2">
      <c r="A52" s="16">
        <v>50</v>
      </c>
      <c r="B52" s="1">
        <v>4</v>
      </c>
      <c r="C52" s="70">
        <v>7</v>
      </c>
      <c r="D52" s="82" t="s">
        <v>87</v>
      </c>
      <c r="E52" s="79" t="s">
        <v>88</v>
      </c>
      <c r="F52" s="89"/>
      <c r="G52" s="65" t="str">
        <f t="shared" si="7"/>
        <v>4-07</v>
      </c>
      <c r="H52" s="65" t="str">
        <f t="shared" si="6"/>
        <v/>
      </c>
    </row>
    <row r="53" spans="1:8" x14ac:dyDescent="0.2">
      <c r="A53" s="16">
        <v>51</v>
      </c>
      <c r="B53" s="1">
        <v>4</v>
      </c>
      <c r="C53" s="70">
        <v>8</v>
      </c>
      <c r="D53" s="82" t="s">
        <v>89</v>
      </c>
      <c r="E53" s="79" t="s">
        <v>90</v>
      </c>
      <c r="F53" s="89"/>
      <c r="G53" s="65" t="str">
        <f t="shared" si="7"/>
        <v>4-08</v>
      </c>
      <c r="H53" s="65" t="str">
        <f t="shared" si="6"/>
        <v/>
      </c>
    </row>
    <row r="54" spans="1:8" x14ac:dyDescent="0.2">
      <c r="A54" s="16">
        <v>52</v>
      </c>
      <c r="B54" s="1">
        <v>4</v>
      </c>
      <c r="C54" s="70">
        <v>9</v>
      </c>
      <c r="D54" s="82" t="s">
        <v>144</v>
      </c>
      <c r="E54" s="79" t="s">
        <v>145</v>
      </c>
      <c r="F54" s="89"/>
      <c r="G54" s="65" t="str">
        <f t="shared" si="7"/>
        <v>4-09</v>
      </c>
      <c r="H54" s="65" t="str">
        <f t="shared" si="6"/>
        <v/>
      </c>
    </row>
    <row r="55" spans="1:8" x14ac:dyDescent="0.2">
      <c r="A55" s="16">
        <v>53</v>
      </c>
      <c r="B55" s="1">
        <v>4</v>
      </c>
      <c r="C55" s="70">
        <v>10</v>
      </c>
      <c r="D55" s="82" t="s">
        <v>92</v>
      </c>
      <c r="E55" s="79" t="s">
        <v>112</v>
      </c>
      <c r="F55" s="75" t="s">
        <v>41</v>
      </c>
      <c r="G55" s="65" t="str">
        <f t="shared" si="7"/>
        <v>4-10</v>
      </c>
      <c r="H55" s="65" t="str">
        <f t="shared" si="6"/>
        <v>Drama</v>
      </c>
    </row>
    <row r="56" spans="1:8" x14ac:dyDescent="0.2">
      <c r="A56" s="16">
        <v>54</v>
      </c>
      <c r="B56" s="1">
        <v>4</v>
      </c>
      <c r="C56" s="70">
        <v>11</v>
      </c>
      <c r="D56" s="82" t="s">
        <v>118</v>
      </c>
      <c r="E56" s="79" t="s">
        <v>96</v>
      </c>
      <c r="F56" s="75"/>
      <c r="G56" s="65" t="str">
        <f t="shared" si="7"/>
        <v>4-11</v>
      </c>
      <c r="H56" s="65" t="str">
        <f t="shared" si="6"/>
        <v/>
      </c>
    </row>
    <row r="57" spans="1:8" x14ac:dyDescent="0.2">
      <c r="A57" s="16">
        <v>55</v>
      </c>
      <c r="B57" s="1">
        <v>4</v>
      </c>
      <c r="C57" s="70">
        <v>12</v>
      </c>
      <c r="D57" s="82" t="s">
        <v>93</v>
      </c>
      <c r="E57" s="79" t="s">
        <v>94</v>
      </c>
      <c r="F57" s="89"/>
      <c r="G57" s="65" t="str">
        <f t="shared" ref="G57:G67" si="8">IF(LEN(C57)&lt;2,B57&amp;"-0"&amp;C57,B57&amp;"-"&amp;C57)</f>
        <v>4-12</v>
      </c>
      <c r="H57" s="65" t="str">
        <f t="shared" si="6"/>
        <v/>
      </c>
    </row>
    <row r="58" spans="1:8" x14ac:dyDescent="0.2">
      <c r="A58" s="16">
        <v>56</v>
      </c>
      <c r="B58" s="1">
        <v>4</v>
      </c>
      <c r="C58" s="70">
        <v>13</v>
      </c>
      <c r="D58" s="82" t="s">
        <v>97</v>
      </c>
      <c r="E58" s="79" t="s">
        <v>146</v>
      </c>
      <c r="F58" s="89"/>
      <c r="G58" s="65" t="str">
        <f t="shared" si="8"/>
        <v>4-13</v>
      </c>
      <c r="H58" s="65" t="str">
        <f t="shared" si="6"/>
        <v/>
      </c>
    </row>
    <row r="59" spans="1:8" x14ac:dyDescent="0.2">
      <c r="A59" s="16">
        <v>57</v>
      </c>
      <c r="B59" s="1">
        <v>4</v>
      </c>
      <c r="C59" s="70">
        <v>14</v>
      </c>
      <c r="D59" s="82" t="s">
        <v>98</v>
      </c>
      <c r="E59" s="79" t="s">
        <v>99</v>
      </c>
      <c r="F59" s="89"/>
      <c r="G59" s="65" t="str">
        <f t="shared" si="8"/>
        <v>4-14</v>
      </c>
      <c r="H59" s="65" t="str">
        <f t="shared" si="6"/>
        <v/>
      </c>
    </row>
    <row r="60" spans="1:8" x14ac:dyDescent="0.2">
      <c r="A60" s="16">
        <v>58</v>
      </c>
      <c r="B60" s="1">
        <v>4</v>
      </c>
      <c r="C60" s="70">
        <v>15</v>
      </c>
      <c r="D60" s="82" t="s">
        <v>100</v>
      </c>
      <c r="E60" s="79" t="s">
        <v>101</v>
      </c>
      <c r="F60" s="89"/>
      <c r="G60" s="65" t="str">
        <f t="shared" si="8"/>
        <v>4-15</v>
      </c>
      <c r="H60" s="65" t="str">
        <f t="shared" si="6"/>
        <v/>
      </c>
    </row>
    <row r="61" spans="1:8" x14ac:dyDescent="0.2">
      <c r="A61" s="16">
        <v>59</v>
      </c>
      <c r="B61" s="1">
        <v>4</v>
      </c>
      <c r="C61" s="70">
        <v>16</v>
      </c>
      <c r="D61" s="82" t="s">
        <v>115</v>
      </c>
      <c r="E61" s="79" t="s">
        <v>91</v>
      </c>
      <c r="F61" s="89"/>
      <c r="G61" s="65" t="str">
        <f t="shared" si="8"/>
        <v>4-16</v>
      </c>
      <c r="H61" s="65" t="str">
        <f t="shared" si="6"/>
        <v/>
      </c>
    </row>
    <row r="62" spans="1:8" x14ac:dyDescent="0.2">
      <c r="A62" s="16">
        <v>60</v>
      </c>
      <c r="B62" s="1">
        <v>4</v>
      </c>
      <c r="C62" s="70">
        <v>17</v>
      </c>
      <c r="D62" s="82" t="s">
        <v>102</v>
      </c>
      <c r="E62" s="79" t="s">
        <v>103</v>
      </c>
      <c r="F62" s="89"/>
      <c r="G62" s="65" t="str">
        <f t="shared" si="8"/>
        <v>4-17</v>
      </c>
      <c r="H62" s="65" t="str">
        <f t="shared" si="6"/>
        <v/>
      </c>
    </row>
    <row r="63" spans="1:8" x14ac:dyDescent="0.2">
      <c r="A63" s="16">
        <v>61</v>
      </c>
      <c r="B63" s="1">
        <v>4</v>
      </c>
      <c r="C63" s="70">
        <v>18</v>
      </c>
      <c r="D63" s="82" t="s">
        <v>104</v>
      </c>
      <c r="E63" s="79" t="s">
        <v>105</v>
      </c>
      <c r="F63" s="89"/>
      <c r="G63" s="65" t="str">
        <f t="shared" si="8"/>
        <v>4-18</v>
      </c>
      <c r="H63" s="65" t="str">
        <f t="shared" si="6"/>
        <v/>
      </c>
    </row>
    <row r="64" spans="1:8" x14ac:dyDescent="0.2">
      <c r="A64" s="16">
        <v>62</v>
      </c>
      <c r="B64" s="1">
        <v>4</v>
      </c>
      <c r="C64" s="70">
        <v>19</v>
      </c>
      <c r="D64" s="82" t="s">
        <v>119</v>
      </c>
      <c r="E64" s="79" t="s">
        <v>147</v>
      </c>
      <c r="F64" s="89"/>
      <c r="G64" s="65" t="str">
        <f t="shared" si="8"/>
        <v>4-19</v>
      </c>
      <c r="H64" s="65" t="str">
        <f t="shared" si="6"/>
        <v/>
      </c>
    </row>
    <row r="65" spans="1:8" x14ac:dyDescent="0.2">
      <c r="A65" s="16">
        <v>63</v>
      </c>
      <c r="B65" s="1">
        <v>4</v>
      </c>
      <c r="C65" s="70">
        <v>20</v>
      </c>
      <c r="D65" s="82" t="s">
        <v>161</v>
      </c>
      <c r="E65" s="79" t="s">
        <v>162</v>
      </c>
      <c r="F65" s="75"/>
      <c r="G65" s="65" t="str">
        <f t="shared" si="8"/>
        <v>4-20</v>
      </c>
      <c r="H65" s="65" t="str">
        <f t="shared" si="6"/>
        <v/>
      </c>
    </row>
    <row r="66" spans="1:8" x14ac:dyDescent="0.2">
      <c r="A66" s="16">
        <v>64</v>
      </c>
      <c r="B66" s="1">
        <v>4</v>
      </c>
      <c r="C66" s="70">
        <v>21</v>
      </c>
      <c r="D66" s="82" t="s">
        <v>116</v>
      </c>
      <c r="E66" s="79" t="s">
        <v>106</v>
      </c>
      <c r="F66" s="75" t="s">
        <v>41</v>
      </c>
      <c r="G66" s="65" t="str">
        <f t="shared" si="8"/>
        <v>4-21</v>
      </c>
      <c r="H66" s="65" t="str">
        <f t="shared" si="6"/>
        <v>Drama</v>
      </c>
    </row>
    <row r="67" spans="1:8" s="32" customFormat="1" x14ac:dyDescent="0.2">
      <c r="A67" s="17">
        <v>65</v>
      </c>
      <c r="B67" s="14">
        <v>4</v>
      </c>
      <c r="C67" s="71">
        <v>22</v>
      </c>
      <c r="D67" s="87" t="s">
        <v>117</v>
      </c>
      <c r="E67" s="88" t="s">
        <v>95</v>
      </c>
      <c r="F67" s="77"/>
      <c r="G67" s="64" t="str">
        <f t="shared" si="8"/>
        <v>4-22</v>
      </c>
      <c r="H67" s="64" t="str">
        <f t="shared" si="6"/>
        <v/>
      </c>
    </row>
    <row r="68" spans="1:8" x14ac:dyDescent="0.2">
      <c r="A68" s="90"/>
      <c r="C68" s="1"/>
      <c r="D68" s="73"/>
      <c r="E68" s="73"/>
      <c r="F68" s="2"/>
      <c r="G68"/>
      <c r="H68"/>
    </row>
    <row r="69" spans="1:8" x14ac:dyDescent="0.2">
      <c r="C69" s="1"/>
      <c r="D69" s="85"/>
      <c r="E69" s="85"/>
      <c r="F69" s="2"/>
      <c r="G69"/>
      <c r="H69"/>
    </row>
    <row r="70" spans="1:8" x14ac:dyDescent="0.2">
      <c r="C70" s="1"/>
      <c r="D70" s="85"/>
      <c r="E70" s="85"/>
      <c r="F70" s="2"/>
      <c r="G70"/>
      <c r="H70"/>
    </row>
    <row r="71" spans="1:8" x14ac:dyDescent="0.2">
      <c r="C71" s="1"/>
      <c r="D71" s="85"/>
      <c r="E71" s="85"/>
      <c r="F71" s="2"/>
      <c r="G71"/>
      <c r="H71"/>
    </row>
    <row r="72" spans="1:8" x14ac:dyDescent="0.2">
      <c r="C72" s="1"/>
      <c r="D72" s="73"/>
      <c r="E72" s="73"/>
      <c r="F72" s="2"/>
      <c r="G72"/>
      <c r="H72"/>
    </row>
    <row r="73" spans="1:8" x14ac:dyDescent="0.2">
      <c r="C73" s="1"/>
      <c r="D73" s="73"/>
      <c r="E73" s="73"/>
      <c r="F73" s="2"/>
      <c r="G73"/>
      <c r="H73"/>
    </row>
    <row r="74" spans="1:8" x14ac:dyDescent="0.2">
      <c r="C74" s="1"/>
      <c r="D74" s="85"/>
      <c r="E74" s="85"/>
      <c r="F74" s="2"/>
      <c r="G74"/>
      <c r="H74"/>
    </row>
    <row r="75" spans="1:8" x14ac:dyDescent="0.2">
      <c r="C75" s="1"/>
      <c r="D75" s="73"/>
      <c r="E75" s="73"/>
      <c r="F75" s="2"/>
      <c r="G75"/>
      <c r="H75"/>
    </row>
    <row r="76" spans="1:8" x14ac:dyDescent="0.2">
      <c r="C76" s="1"/>
      <c r="D76" s="73"/>
      <c r="E76" s="73"/>
      <c r="F76" s="2"/>
      <c r="G76"/>
      <c r="H76"/>
    </row>
    <row r="77" spans="1:8" x14ac:dyDescent="0.2">
      <c r="C77" s="1"/>
      <c r="D77" s="73"/>
      <c r="E77" s="73"/>
      <c r="F77"/>
      <c r="G77"/>
      <c r="H77"/>
    </row>
    <row r="78" spans="1:8" x14ac:dyDescent="0.2">
      <c r="C78" s="1"/>
      <c r="D78" s="85"/>
      <c r="E78" s="73"/>
      <c r="F78"/>
      <c r="G78"/>
      <c r="H78"/>
    </row>
    <row r="79" spans="1:8" x14ac:dyDescent="0.2">
      <c r="C79" s="1"/>
      <c r="D79" s="85"/>
      <c r="E79" s="85"/>
      <c r="F79"/>
      <c r="G79"/>
      <c r="H79"/>
    </row>
    <row r="80" spans="1:8" x14ac:dyDescent="0.2">
      <c r="C80" s="1"/>
      <c r="D80" s="85"/>
      <c r="E80" s="85"/>
      <c r="F80"/>
      <c r="G80"/>
      <c r="H80"/>
    </row>
    <row r="81" spans="3:8" x14ac:dyDescent="0.2">
      <c r="C81" s="1"/>
      <c r="D81" s="85"/>
      <c r="E81" s="85"/>
      <c r="F81"/>
      <c r="G81"/>
      <c r="H81"/>
    </row>
    <row r="82" spans="3:8" x14ac:dyDescent="0.2">
      <c r="C82" s="1"/>
      <c r="D82" s="85"/>
      <c r="E82" s="85"/>
      <c r="F82"/>
      <c r="G82"/>
      <c r="H82"/>
    </row>
    <row r="83" spans="3:8" x14ac:dyDescent="0.2">
      <c r="C83" s="1"/>
      <c r="D83" s="85"/>
      <c r="E83" s="73"/>
      <c r="F83"/>
      <c r="G83"/>
      <c r="H83"/>
    </row>
    <row r="84" spans="3:8" x14ac:dyDescent="0.2">
      <c r="C84" s="1"/>
      <c r="D84" s="85"/>
      <c r="E84" s="73"/>
      <c r="F84" s="2"/>
      <c r="G84"/>
      <c r="H84"/>
    </row>
    <row r="85" spans="3:8" x14ac:dyDescent="0.2">
      <c r="C85" s="1"/>
      <c r="D85" s="85"/>
      <c r="E85" s="73"/>
      <c r="F85" s="2"/>
      <c r="G85"/>
      <c r="H85"/>
    </row>
    <row r="86" spans="3:8" x14ac:dyDescent="0.2">
      <c r="C86" s="1"/>
      <c r="D86" s="85"/>
      <c r="E86" s="85"/>
      <c r="F86"/>
      <c r="G86"/>
      <c r="H86"/>
    </row>
    <row r="87" spans="3:8" x14ac:dyDescent="0.2">
      <c r="C87" s="1"/>
      <c r="D87" s="85"/>
      <c r="E87" s="85"/>
      <c r="F87"/>
      <c r="G87"/>
      <c r="H87"/>
    </row>
    <row r="88" spans="3:8" x14ac:dyDescent="0.2">
      <c r="C88" s="1"/>
      <c r="D88" s="85"/>
      <c r="E88" s="85"/>
      <c r="F88"/>
      <c r="G88"/>
      <c r="H88"/>
    </row>
    <row r="89" spans="3:8" x14ac:dyDescent="0.2">
      <c r="C89" s="1"/>
      <c r="D89" s="85"/>
      <c r="E89" s="85"/>
      <c r="F89"/>
      <c r="G89"/>
      <c r="H89"/>
    </row>
    <row r="90" spans="3:8" x14ac:dyDescent="0.2">
      <c r="C90" s="1"/>
      <c r="D90" s="85"/>
      <c r="E90" s="85"/>
      <c r="F90"/>
      <c r="G90"/>
      <c r="H90"/>
    </row>
    <row r="91" spans="3:8" x14ac:dyDescent="0.2">
      <c r="C91" s="1"/>
      <c r="D91" s="85"/>
      <c r="E91" s="85"/>
      <c r="F91"/>
      <c r="G91"/>
      <c r="H91"/>
    </row>
    <row r="92" spans="3:8" x14ac:dyDescent="0.2">
      <c r="C92" s="1"/>
      <c r="D92" s="85"/>
      <c r="E92" s="85"/>
      <c r="F92"/>
      <c r="G92"/>
      <c r="H92"/>
    </row>
    <row r="93" spans="3:8" x14ac:dyDescent="0.2">
      <c r="C93" s="1"/>
      <c r="D93" s="85"/>
      <c r="E93" s="85"/>
      <c r="F93"/>
      <c r="G93"/>
      <c r="H93"/>
    </row>
    <row r="94" spans="3:8" x14ac:dyDescent="0.2">
      <c r="C94" s="1"/>
      <c r="D94" s="85"/>
      <c r="E94" s="73"/>
      <c r="F94" s="2"/>
      <c r="G94"/>
      <c r="H94"/>
    </row>
    <row r="95" spans="3:8" x14ac:dyDescent="0.2">
      <c r="C95" s="1"/>
      <c r="D95" s="85"/>
      <c r="E95" s="73"/>
      <c r="F95" s="2"/>
      <c r="G95"/>
      <c r="H95"/>
    </row>
    <row r="96" spans="3:8" x14ac:dyDescent="0.2">
      <c r="C96" s="1"/>
      <c r="D96" s="73"/>
      <c r="E96" s="73"/>
      <c r="F96" s="2"/>
      <c r="G96"/>
      <c r="H96"/>
    </row>
    <row r="97" spans="3:8" x14ac:dyDescent="0.2">
      <c r="C97" s="1"/>
      <c r="D97" s="85"/>
      <c r="E97" s="73"/>
      <c r="F97" s="2"/>
      <c r="G97"/>
      <c r="H97"/>
    </row>
    <row r="98" spans="3:8" x14ac:dyDescent="0.2">
      <c r="C98" s="1"/>
      <c r="D98" s="85"/>
      <c r="E98" s="73"/>
      <c r="F98" s="2"/>
      <c r="G98"/>
      <c r="H98"/>
    </row>
    <row r="99" spans="3:8" x14ac:dyDescent="0.2">
      <c r="C99" s="1"/>
      <c r="D99" s="85"/>
      <c r="E99" s="73"/>
      <c r="F99" s="2"/>
      <c r="G99"/>
      <c r="H99"/>
    </row>
    <row r="100" spans="3:8" x14ac:dyDescent="0.2">
      <c r="C100" s="1"/>
      <c r="D100" s="85"/>
      <c r="E100" s="73"/>
      <c r="F100" s="2"/>
      <c r="G100"/>
      <c r="H100"/>
    </row>
    <row r="101" spans="3:8" x14ac:dyDescent="0.2">
      <c r="C101" s="1"/>
      <c r="D101" s="85"/>
      <c r="E101" s="73"/>
      <c r="F101" s="2"/>
      <c r="G101"/>
      <c r="H101"/>
    </row>
    <row r="102" spans="3:8" x14ac:dyDescent="0.2">
      <c r="C102" s="1"/>
      <c r="D102" s="85"/>
      <c r="E102" s="73"/>
      <c r="F102" s="2"/>
      <c r="G102"/>
      <c r="H102"/>
    </row>
    <row r="103" spans="3:8" x14ac:dyDescent="0.2">
      <c r="C103" s="1"/>
      <c r="D103" s="85"/>
      <c r="E103" s="73"/>
      <c r="F103" s="2"/>
      <c r="G103"/>
      <c r="H103"/>
    </row>
    <row r="104" spans="3:8" x14ac:dyDescent="0.2">
      <c r="C104" s="1"/>
      <c r="D104" s="85"/>
      <c r="E104" s="73"/>
      <c r="F104" s="2"/>
      <c r="G104"/>
      <c r="H104"/>
    </row>
    <row r="105" spans="3:8" x14ac:dyDescent="0.2">
      <c r="C105" s="1"/>
      <c r="D105" s="85"/>
      <c r="E105" s="73"/>
      <c r="F105" s="2"/>
      <c r="G105"/>
      <c r="H105"/>
    </row>
    <row r="106" spans="3:8" x14ac:dyDescent="0.2">
      <c r="C106" s="1"/>
      <c r="D106" s="85"/>
      <c r="E106" s="73"/>
      <c r="F106" s="2"/>
      <c r="G106"/>
      <c r="H106"/>
    </row>
    <row r="107" spans="3:8" x14ac:dyDescent="0.2">
      <c r="C107" s="1"/>
      <c r="D107" s="85"/>
      <c r="E107" s="73"/>
      <c r="F107" s="2"/>
      <c r="G107"/>
      <c r="H107"/>
    </row>
    <row r="108" spans="3:8" x14ac:dyDescent="0.2">
      <c r="C108" s="1"/>
      <c r="D108" s="85"/>
      <c r="E108" s="73"/>
      <c r="F108" s="2"/>
      <c r="G108"/>
      <c r="H108"/>
    </row>
    <row r="109" spans="3:8" x14ac:dyDescent="0.2">
      <c r="C109" s="1"/>
      <c r="D109" s="85"/>
      <c r="E109" s="73"/>
      <c r="F109" s="2"/>
      <c r="G109"/>
      <c r="H109"/>
    </row>
    <row r="110" spans="3:8" x14ac:dyDescent="0.2">
      <c r="C110" s="1"/>
      <c r="D110" s="85"/>
      <c r="E110" s="73"/>
      <c r="F110" s="2"/>
      <c r="G110"/>
      <c r="H110"/>
    </row>
    <row r="111" spans="3:8" x14ac:dyDescent="0.2">
      <c r="C111" s="1"/>
      <c r="D111" s="73"/>
      <c r="E111" s="73"/>
      <c r="F111" s="2"/>
      <c r="G111"/>
      <c r="H111"/>
    </row>
    <row r="112" spans="3:8" x14ac:dyDescent="0.2">
      <c r="C112" s="1"/>
      <c r="D112" s="85"/>
      <c r="E112" s="73"/>
      <c r="F112" s="2"/>
      <c r="G112"/>
      <c r="H112"/>
    </row>
    <row r="113" spans="3:8" x14ac:dyDescent="0.2">
      <c r="C113" s="1"/>
      <c r="D113" s="85"/>
      <c r="E113" s="73"/>
      <c r="F113" s="2"/>
      <c r="G113"/>
      <c r="H113"/>
    </row>
    <row r="114" spans="3:8" x14ac:dyDescent="0.2">
      <c r="C114" s="1"/>
      <c r="D114" s="85"/>
      <c r="E114" s="73"/>
      <c r="F114" s="2"/>
      <c r="G114"/>
      <c r="H114"/>
    </row>
    <row r="115" spans="3:8" x14ac:dyDescent="0.2">
      <c r="C115" s="1"/>
      <c r="D115" s="73"/>
      <c r="E115" s="73"/>
      <c r="F115" s="2"/>
      <c r="G115"/>
      <c r="H115"/>
    </row>
    <row r="116" spans="3:8" x14ac:dyDescent="0.2">
      <c r="C116" s="1"/>
      <c r="D116" s="85"/>
      <c r="E116" s="73"/>
      <c r="F116" s="2"/>
      <c r="G116"/>
      <c r="H116"/>
    </row>
    <row r="117" spans="3:8" x14ac:dyDescent="0.2">
      <c r="C117" s="1"/>
      <c r="D117" s="73"/>
      <c r="E117" s="73"/>
      <c r="F117" s="2"/>
      <c r="G117"/>
      <c r="H117"/>
    </row>
    <row r="118" spans="3:8" x14ac:dyDescent="0.2">
      <c r="C118" s="1"/>
      <c r="D118" s="85"/>
      <c r="E118" s="73"/>
      <c r="F118" s="2"/>
      <c r="G118"/>
      <c r="H118"/>
    </row>
    <row r="119" spans="3:8" x14ac:dyDescent="0.2">
      <c r="C119" s="1"/>
      <c r="D119" s="73"/>
      <c r="E119" s="73"/>
      <c r="F119" s="2"/>
      <c r="G119"/>
      <c r="H119"/>
    </row>
    <row r="120" spans="3:8" x14ac:dyDescent="0.2">
      <c r="C120" s="1"/>
      <c r="D120" s="85"/>
      <c r="E120" s="73"/>
      <c r="F120" s="2"/>
      <c r="G120"/>
      <c r="H120"/>
    </row>
    <row r="121" spans="3:8" x14ac:dyDescent="0.2">
      <c r="C121" s="1"/>
      <c r="D121" s="73"/>
      <c r="E121" s="73"/>
      <c r="F121" s="2"/>
      <c r="G121"/>
      <c r="H121"/>
    </row>
    <row r="122" spans="3:8" x14ac:dyDescent="0.2">
      <c r="C122" s="1"/>
      <c r="D122" s="73"/>
      <c r="E122" s="73"/>
      <c r="F122"/>
      <c r="G122"/>
      <c r="H122"/>
    </row>
    <row r="123" spans="3:8" x14ac:dyDescent="0.2">
      <c r="C123" s="1"/>
      <c r="D123"/>
      <c r="E123"/>
      <c r="F123"/>
      <c r="G123"/>
      <c r="H123"/>
    </row>
    <row r="124" spans="3:8" x14ac:dyDescent="0.2">
      <c r="C124" s="1"/>
      <c r="D124"/>
      <c r="E124"/>
      <c r="F124"/>
      <c r="G124"/>
      <c r="H124"/>
    </row>
    <row r="125" spans="3:8" x14ac:dyDescent="0.2">
      <c r="C125" s="1"/>
      <c r="D125"/>
      <c r="E125"/>
      <c r="F125"/>
      <c r="G125"/>
      <c r="H125"/>
    </row>
    <row r="126" spans="3:8" x14ac:dyDescent="0.2">
      <c r="C126" s="1"/>
      <c r="D126"/>
      <c r="E126"/>
      <c r="F126"/>
      <c r="G126"/>
      <c r="H126"/>
    </row>
    <row r="127" spans="3:8" x14ac:dyDescent="0.2">
      <c r="C127" s="1"/>
      <c r="D127"/>
      <c r="E127"/>
      <c r="F127"/>
      <c r="G127"/>
      <c r="H127"/>
    </row>
    <row r="128" spans="3:8" x14ac:dyDescent="0.2">
      <c r="C128" s="1"/>
      <c r="D128"/>
      <c r="E128"/>
      <c r="F128"/>
      <c r="G128"/>
      <c r="H128"/>
    </row>
    <row r="129" spans="3:8" x14ac:dyDescent="0.2">
      <c r="C129" s="1"/>
      <c r="D129"/>
      <c r="E129"/>
      <c r="F129"/>
      <c r="G129"/>
      <c r="H129"/>
    </row>
    <row r="130" spans="3:8" x14ac:dyDescent="0.2">
      <c r="C130" s="1"/>
      <c r="D130"/>
      <c r="E130"/>
      <c r="F130"/>
      <c r="G130"/>
      <c r="H130"/>
    </row>
    <row r="131" spans="3:8" x14ac:dyDescent="0.2">
      <c r="C131" s="1"/>
      <c r="D131"/>
      <c r="E131"/>
      <c r="F131"/>
      <c r="G131"/>
      <c r="H131"/>
    </row>
    <row r="132" spans="3:8" x14ac:dyDescent="0.2">
      <c r="C132" s="1"/>
      <c r="D132"/>
      <c r="E132"/>
      <c r="F132"/>
      <c r="G132"/>
      <c r="H132"/>
    </row>
    <row r="133" spans="3:8" x14ac:dyDescent="0.2">
      <c r="C133" s="1"/>
      <c r="D133"/>
      <c r="E133"/>
      <c r="F133"/>
      <c r="G133"/>
      <c r="H133"/>
    </row>
    <row r="134" spans="3:8" x14ac:dyDescent="0.2">
      <c r="C134" s="1"/>
      <c r="D134"/>
      <c r="E134"/>
      <c r="F134"/>
      <c r="G134"/>
      <c r="H134"/>
    </row>
    <row r="135" spans="3:8" x14ac:dyDescent="0.2">
      <c r="C135" s="1"/>
      <c r="D135"/>
      <c r="E135"/>
      <c r="F135"/>
      <c r="G135"/>
      <c r="H135"/>
    </row>
    <row r="136" spans="3:8" x14ac:dyDescent="0.2">
      <c r="C136" s="1"/>
      <c r="D136"/>
      <c r="E136"/>
      <c r="F136"/>
      <c r="G136"/>
      <c r="H136"/>
    </row>
    <row r="137" spans="3:8" x14ac:dyDescent="0.2">
      <c r="C137" s="1"/>
      <c r="D137"/>
      <c r="E137"/>
      <c r="F137"/>
      <c r="G137"/>
      <c r="H137"/>
    </row>
    <row r="138" spans="3:8" x14ac:dyDescent="0.2">
      <c r="C138" s="1"/>
      <c r="D138"/>
      <c r="E138"/>
      <c r="F138"/>
      <c r="G138"/>
      <c r="H138"/>
    </row>
    <row r="139" spans="3:8" x14ac:dyDescent="0.2">
      <c r="C139" s="1"/>
      <c r="D139"/>
      <c r="E139"/>
      <c r="F139"/>
      <c r="G139"/>
      <c r="H139"/>
    </row>
    <row r="140" spans="3:8" x14ac:dyDescent="0.2">
      <c r="C140" s="1"/>
      <c r="D140"/>
      <c r="E140"/>
      <c r="F140"/>
      <c r="G140"/>
      <c r="H140"/>
    </row>
    <row r="141" spans="3:8" x14ac:dyDescent="0.2">
      <c r="C141" s="1"/>
      <c r="D141"/>
      <c r="E141"/>
      <c r="F141"/>
      <c r="G141"/>
      <c r="H141"/>
    </row>
    <row r="142" spans="3:8" x14ac:dyDescent="0.2">
      <c r="C142" s="1"/>
      <c r="D142"/>
      <c r="E142"/>
      <c r="F142"/>
      <c r="G142"/>
      <c r="H142"/>
    </row>
    <row r="143" spans="3:8" x14ac:dyDescent="0.2">
      <c r="C143" s="1"/>
      <c r="D143"/>
      <c r="E143"/>
      <c r="F143"/>
      <c r="G143"/>
      <c r="H143"/>
    </row>
    <row r="144" spans="3:8" x14ac:dyDescent="0.2">
      <c r="C144" s="1"/>
      <c r="D144"/>
      <c r="E144"/>
      <c r="F144"/>
      <c r="G144"/>
      <c r="H144"/>
    </row>
    <row r="145" spans="3:8" x14ac:dyDescent="0.2">
      <c r="C145" s="1"/>
      <c r="D145"/>
      <c r="E145"/>
      <c r="F145"/>
      <c r="G145"/>
      <c r="H145"/>
    </row>
    <row r="146" spans="3:8" x14ac:dyDescent="0.2">
      <c r="C146" s="1"/>
      <c r="D146"/>
      <c r="E146"/>
      <c r="F146"/>
      <c r="G146"/>
      <c r="H146"/>
    </row>
    <row r="147" spans="3:8" x14ac:dyDescent="0.2">
      <c r="C147" s="1"/>
      <c r="D147"/>
      <c r="E147"/>
      <c r="F147"/>
      <c r="G147"/>
      <c r="H147"/>
    </row>
    <row r="148" spans="3:8" x14ac:dyDescent="0.2">
      <c r="C148" s="1"/>
      <c r="D148"/>
      <c r="E148"/>
      <c r="F148"/>
      <c r="G148"/>
      <c r="H148"/>
    </row>
    <row r="149" spans="3:8" x14ac:dyDescent="0.2">
      <c r="C149" s="1"/>
      <c r="D149"/>
      <c r="E149"/>
      <c r="F149"/>
      <c r="G149"/>
      <c r="H149"/>
    </row>
    <row r="150" spans="3:8" x14ac:dyDescent="0.2">
      <c r="C150" s="1"/>
      <c r="D150"/>
      <c r="E150"/>
      <c r="F150"/>
      <c r="G150"/>
      <c r="H150"/>
    </row>
    <row r="151" spans="3:8" x14ac:dyDescent="0.2">
      <c r="C151" s="1"/>
      <c r="D151"/>
      <c r="E151"/>
      <c r="F151"/>
      <c r="G151"/>
      <c r="H151"/>
    </row>
    <row r="152" spans="3:8" x14ac:dyDescent="0.2">
      <c r="C152" s="1"/>
      <c r="D152"/>
      <c r="E152"/>
      <c r="F152"/>
      <c r="G152"/>
      <c r="H152"/>
    </row>
    <row r="153" spans="3:8" x14ac:dyDescent="0.2">
      <c r="C153" s="1"/>
      <c r="D153"/>
      <c r="E153"/>
      <c r="F153"/>
      <c r="G153"/>
      <c r="H153"/>
    </row>
    <row r="154" spans="3:8" x14ac:dyDescent="0.2">
      <c r="C154" s="1"/>
      <c r="D154"/>
      <c r="E154"/>
      <c r="F154"/>
      <c r="G154"/>
      <c r="H154"/>
    </row>
    <row r="155" spans="3:8" x14ac:dyDescent="0.2">
      <c r="C155" s="1"/>
      <c r="D155"/>
      <c r="E155"/>
      <c r="F155"/>
      <c r="G155"/>
      <c r="H155"/>
    </row>
    <row r="156" spans="3:8" x14ac:dyDescent="0.2">
      <c r="C156" s="1"/>
      <c r="D156"/>
      <c r="E156"/>
      <c r="F156"/>
      <c r="G156"/>
      <c r="H156"/>
    </row>
    <row r="157" spans="3:8" x14ac:dyDescent="0.2">
      <c r="C157" s="1"/>
      <c r="D157"/>
      <c r="E157"/>
      <c r="F157"/>
      <c r="G157"/>
      <c r="H157"/>
    </row>
    <row r="158" spans="3:8" x14ac:dyDescent="0.2">
      <c r="C158" s="1"/>
      <c r="D158"/>
      <c r="E158"/>
      <c r="F158"/>
      <c r="G158"/>
      <c r="H158"/>
    </row>
    <row r="159" spans="3:8" x14ac:dyDescent="0.2">
      <c r="C159" s="1"/>
      <c r="D159"/>
      <c r="E159"/>
      <c r="F159"/>
      <c r="G159"/>
      <c r="H159"/>
    </row>
    <row r="160" spans="3:8" x14ac:dyDescent="0.2">
      <c r="C160" s="1"/>
      <c r="D160"/>
      <c r="E160"/>
      <c r="F160"/>
      <c r="G160"/>
      <c r="H160"/>
    </row>
    <row r="161" spans="3:8" x14ac:dyDescent="0.2">
      <c r="C161" s="1"/>
      <c r="D161"/>
      <c r="E161"/>
      <c r="F161"/>
      <c r="G161"/>
      <c r="H161"/>
    </row>
    <row r="162" spans="3:8" x14ac:dyDescent="0.2">
      <c r="C162" s="1"/>
      <c r="D162"/>
      <c r="E162"/>
      <c r="F162"/>
      <c r="G162"/>
      <c r="H162"/>
    </row>
    <row r="163" spans="3:8" x14ac:dyDescent="0.2">
      <c r="C163" s="1"/>
      <c r="D163"/>
      <c r="E163"/>
      <c r="F163"/>
      <c r="G163"/>
      <c r="H163"/>
    </row>
    <row r="164" spans="3:8" x14ac:dyDescent="0.2">
      <c r="C164" s="1"/>
      <c r="D164"/>
      <c r="E164"/>
      <c r="F164"/>
      <c r="G164"/>
      <c r="H164"/>
    </row>
    <row r="165" spans="3:8" x14ac:dyDescent="0.2">
      <c r="C165" s="1"/>
      <c r="D165"/>
      <c r="E165"/>
      <c r="F165"/>
      <c r="G165"/>
      <c r="H165"/>
    </row>
    <row r="166" spans="3:8" x14ac:dyDescent="0.2">
      <c r="C166" s="1"/>
      <c r="D166"/>
      <c r="E166"/>
      <c r="F166"/>
      <c r="G166"/>
      <c r="H166"/>
    </row>
    <row r="167" spans="3:8" x14ac:dyDescent="0.2">
      <c r="C167" s="1"/>
      <c r="D167"/>
      <c r="E167"/>
      <c r="F167"/>
      <c r="G167"/>
      <c r="H167"/>
    </row>
    <row r="168" spans="3:8" x14ac:dyDescent="0.2">
      <c r="C168" s="1"/>
      <c r="D168"/>
      <c r="E168"/>
      <c r="F168"/>
      <c r="G168"/>
      <c r="H168"/>
    </row>
    <row r="169" spans="3:8" x14ac:dyDescent="0.2">
      <c r="C169" s="1"/>
      <c r="D169"/>
      <c r="E169"/>
      <c r="F169"/>
      <c r="G169"/>
      <c r="H169"/>
    </row>
    <row r="170" spans="3:8" x14ac:dyDescent="0.2">
      <c r="C170" s="1"/>
      <c r="D170"/>
      <c r="E170"/>
      <c r="F170"/>
      <c r="G170"/>
      <c r="H170"/>
    </row>
    <row r="171" spans="3:8" x14ac:dyDescent="0.2">
      <c r="C171" s="1"/>
      <c r="D171"/>
      <c r="E171"/>
      <c r="F171"/>
      <c r="G171"/>
      <c r="H171"/>
    </row>
    <row r="172" spans="3:8" x14ac:dyDescent="0.2">
      <c r="C172" s="1"/>
      <c r="D172"/>
      <c r="E172"/>
      <c r="F172"/>
      <c r="G172"/>
      <c r="H172"/>
    </row>
    <row r="173" spans="3:8" x14ac:dyDescent="0.2">
      <c r="C173" s="1"/>
      <c r="D173"/>
      <c r="E173"/>
      <c r="F173"/>
      <c r="G173"/>
      <c r="H173"/>
    </row>
    <row r="174" spans="3:8" x14ac:dyDescent="0.2">
      <c r="C174" s="1"/>
      <c r="D174"/>
      <c r="E174"/>
      <c r="F174"/>
      <c r="G174"/>
      <c r="H174"/>
    </row>
    <row r="175" spans="3:8" x14ac:dyDescent="0.2">
      <c r="C175" s="1"/>
      <c r="D175"/>
      <c r="E175"/>
      <c r="F175"/>
      <c r="G175"/>
      <c r="H175"/>
    </row>
    <row r="176" spans="3:8" x14ac:dyDescent="0.2">
      <c r="C176" s="1"/>
      <c r="D176"/>
      <c r="E176"/>
      <c r="F176"/>
      <c r="G176"/>
      <c r="H176"/>
    </row>
    <row r="177" spans="1:3" customFormat="1" x14ac:dyDescent="0.2">
      <c r="A177" s="3"/>
      <c r="B177" s="1"/>
      <c r="C177" s="1"/>
    </row>
    <row r="178" spans="1:3" customFormat="1" x14ac:dyDescent="0.2">
      <c r="A178" s="3"/>
      <c r="B178" s="1"/>
      <c r="C178" s="1"/>
    </row>
    <row r="179" spans="1:3" customFormat="1" x14ac:dyDescent="0.2">
      <c r="A179" s="3"/>
      <c r="B179" s="1"/>
      <c r="C179" s="1"/>
    </row>
    <row r="180" spans="1:3" customFormat="1" x14ac:dyDescent="0.2">
      <c r="A180" s="3"/>
      <c r="B180" s="1"/>
      <c r="C180" s="1"/>
    </row>
    <row r="181" spans="1:3" customFormat="1" x14ac:dyDescent="0.2">
      <c r="A181" s="3"/>
      <c r="B181" s="1"/>
      <c r="C181" s="1"/>
    </row>
    <row r="182" spans="1:3" customFormat="1" x14ac:dyDescent="0.2">
      <c r="A182" s="3"/>
      <c r="B182" s="1"/>
      <c r="C182" s="1"/>
    </row>
    <row r="183" spans="1:3" customFormat="1" x14ac:dyDescent="0.2">
      <c r="A183" s="3"/>
      <c r="B183" s="1"/>
      <c r="C183" s="1"/>
    </row>
    <row r="184" spans="1:3" customFormat="1" x14ac:dyDescent="0.2">
      <c r="A184" s="3"/>
      <c r="B184" s="1"/>
      <c r="C184" s="1"/>
    </row>
    <row r="185" spans="1:3" customFormat="1" x14ac:dyDescent="0.2">
      <c r="A185" s="3"/>
      <c r="B185" s="1"/>
      <c r="C185" s="1"/>
    </row>
    <row r="186" spans="1:3" customFormat="1" x14ac:dyDescent="0.2">
      <c r="A186" s="3"/>
      <c r="B186" s="1"/>
      <c r="C186" s="1"/>
    </row>
    <row r="187" spans="1:3" customFormat="1" x14ac:dyDescent="0.2">
      <c r="A187" s="3"/>
      <c r="B187" s="1"/>
      <c r="C187" s="1"/>
    </row>
    <row r="188" spans="1:3" customFormat="1" x14ac:dyDescent="0.2">
      <c r="A188" s="3"/>
      <c r="B188" s="1"/>
      <c r="C188" s="1"/>
    </row>
    <row r="189" spans="1:3" customFormat="1" x14ac:dyDescent="0.2">
      <c r="A189" s="3"/>
      <c r="B189" s="1"/>
      <c r="C189" s="1"/>
    </row>
    <row r="190" spans="1:3" customFormat="1" x14ac:dyDescent="0.2">
      <c r="A190" s="3"/>
      <c r="B190" s="1"/>
      <c r="C190" s="1"/>
    </row>
    <row r="191" spans="1:3" customFormat="1" x14ac:dyDescent="0.2">
      <c r="A191" s="3"/>
      <c r="B191" s="1"/>
      <c r="C191" s="1"/>
    </row>
    <row r="192" spans="1:3" customFormat="1" x14ac:dyDescent="0.2">
      <c r="A192" s="3"/>
      <c r="B192" s="1"/>
      <c r="C192" s="1"/>
    </row>
    <row r="193" spans="1:3" customFormat="1" x14ac:dyDescent="0.2">
      <c r="A193" s="3"/>
      <c r="B193" s="1"/>
      <c r="C193" s="1"/>
    </row>
    <row r="194" spans="1:3" customFormat="1" x14ac:dyDescent="0.2">
      <c r="A194" s="3"/>
      <c r="B194" s="1"/>
      <c r="C194" s="1"/>
    </row>
    <row r="195" spans="1:3" customFormat="1" x14ac:dyDescent="0.2">
      <c r="A195" s="3"/>
      <c r="B195" s="1"/>
      <c r="C195" s="1"/>
    </row>
    <row r="196" spans="1:3" customFormat="1" x14ac:dyDescent="0.2">
      <c r="A196" s="3"/>
      <c r="B196" s="1"/>
      <c r="C196" s="1"/>
    </row>
    <row r="197" spans="1:3" customFormat="1" x14ac:dyDescent="0.2">
      <c r="A197" s="3"/>
      <c r="B197" s="1"/>
      <c r="C197" s="1"/>
    </row>
    <row r="198" spans="1:3" customFormat="1" x14ac:dyDescent="0.2">
      <c r="A198" s="3"/>
      <c r="B198" s="1"/>
      <c r="C198" s="1"/>
    </row>
    <row r="199" spans="1:3" customFormat="1" x14ac:dyDescent="0.2">
      <c r="A199" s="3"/>
      <c r="B199" s="1"/>
      <c r="C199" s="1"/>
    </row>
    <row r="200" spans="1:3" customFormat="1" x14ac:dyDescent="0.2">
      <c r="A200" s="3"/>
      <c r="B200" s="1"/>
      <c r="C200" s="1"/>
    </row>
    <row r="201" spans="1:3" customFormat="1" x14ac:dyDescent="0.2">
      <c r="A201" s="3"/>
      <c r="B201" s="1"/>
      <c r="C201" s="1"/>
    </row>
    <row r="202" spans="1:3" customFormat="1" x14ac:dyDescent="0.2">
      <c r="A202" s="3"/>
      <c r="B202" s="1"/>
      <c r="C202" s="1"/>
    </row>
    <row r="203" spans="1:3" customFormat="1" x14ac:dyDescent="0.2">
      <c r="A203" s="3"/>
      <c r="B203" s="1"/>
      <c r="C203" s="1"/>
    </row>
    <row r="204" spans="1:3" customFormat="1" x14ac:dyDescent="0.2">
      <c r="A204" s="3"/>
      <c r="B204" s="1"/>
      <c r="C204" s="1"/>
    </row>
    <row r="205" spans="1:3" customFormat="1" x14ac:dyDescent="0.2">
      <c r="A205" s="3"/>
      <c r="B205" s="1"/>
      <c r="C205" s="1"/>
    </row>
    <row r="206" spans="1:3" customFormat="1" x14ac:dyDescent="0.2">
      <c r="A206" s="3"/>
      <c r="B206" s="1"/>
      <c r="C206" s="1"/>
    </row>
    <row r="207" spans="1:3" customFormat="1" x14ac:dyDescent="0.2">
      <c r="A207" s="3"/>
      <c r="B207" s="1"/>
      <c r="C207" s="1"/>
    </row>
    <row r="208" spans="1:3" customFormat="1" x14ac:dyDescent="0.2">
      <c r="A208" s="3"/>
      <c r="B208" s="1"/>
      <c r="C208" s="1"/>
    </row>
    <row r="209" spans="1:3" customFormat="1" x14ac:dyDescent="0.2">
      <c r="A209" s="3"/>
      <c r="B209" s="1"/>
      <c r="C209" s="1"/>
    </row>
    <row r="210" spans="1:3" customFormat="1" x14ac:dyDescent="0.2">
      <c r="A210" s="3"/>
      <c r="B210" s="1"/>
      <c r="C210" s="1"/>
    </row>
    <row r="211" spans="1:3" customFormat="1" x14ac:dyDescent="0.2">
      <c r="A211" s="3"/>
      <c r="B211" s="1"/>
      <c r="C211" s="1"/>
    </row>
    <row r="212" spans="1:3" customFormat="1" x14ac:dyDescent="0.2">
      <c r="A212" s="3"/>
      <c r="B212" s="1"/>
      <c r="C212" s="1"/>
    </row>
    <row r="213" spans="1:3" customFormat="1" x14ac:dyDescent="0.2">
      <c r="A213" s="3"/>
      <c r="B213" s="1"/>
      <c r="C213" s="1"/>
    </row>
    <row r="214" spans="1:3" customFormat="1" x14ac:dyDescent="0.2">
      <c r="A214" s="3"/>
      <c r="B214" s="1"/>
      <c r="C214" s="1"/>
    </row>
    <row r="215" spans="1:3" customFormat="1" x14ac:dyDescent="0.2">
      <c r="A215" s="3"/>
      <c r="B215" s="1"/>
      <c r="C215" s="1"/>
    </row>
    <row r="216" spans="1:3" customFormat="1" x14ac:dyDescent="0.2">
      <c r="A216" s="3"/>
      <c r="B216" s="1"/>
      <c r="C216" s="1"/>
    </row>
    <row r="217" spans="1:3" customFormat="1" x14ac:dyDescent="0.2">
      <c r="A217" s="3"/>
      <c r="B217" s="1"/>
      <c r="C217" s="1"/>
    </row>
    <row r="218" spans="1:3" customFormat="1" x14ac:dyDescent="0.2">
      <c r="A218" s="3"/>
      <c r="B218" s="1"/>
      <c r="C218" s="1"/>
    </row>
    <row r="219" spans="1:3" customFormat="1" x14ac:dyDescent="0.2">
      <c r="A219" s="3"/>
      <c r="B219" s="1"/>
      <c r="C219" s="1"/>
    </row>
    <row r="220" spans="1:3" customFormat="1" x14ac:dyDescent="0.2">
      <c r="A220" s="3"/>
      <c r="B220" s="1"/>
      <c r="C220" s="1"/>
    </row>
    <row r="221" spans="1:3" customFormat="1" x14ac:dyDescent="0.2">
      <c r="A221" s="3"/>
      <c r="B221" s="1"/>
      <c r="C221" s="1"/>
    </row>
    <row r="222" spans="1:3" customFormat="1" x14ac:dyDescent="0.2">
      <c r="A222" s="3"/>
      <c r="B222" s="1"/>
      <c r="C222" s="1"/>
    </row>
    <row r="223" spans="1:3" customFormat="1" x14ac:dyDescent="0.2">
      <c r="A223" s="3"/>
      <c r="B223" s="1"/>
      <c r="C223" s="1"/>
    </row>
    <row r="224" spans="1:3" customFormat="1" x14ac:dyDescent="0.2">
      <c r="A224" s="3"/>
      <c r="B224" s="1"/>
      <c r="C224" s="1"/>
    </row>
    <row r="225" spans="1:3" customFormat="1" x14ac:dyDescent="0.2">
      <c r="A225" s="3"/>
      <c r="B225" s="1"/>
      <c r="C225" s="1"/>
    </row>
    <row r="226" spans="1:3" customFormat="1" x14ac:dyDescent="0.2">
      <c r="A226" s="3"/>
      <c r="B226" s="1"/>
      <c r="C226" s="1"/>
    </row>
    <row r="227" spans="1:3" customFormat="1" x14ac:dyDescent="0.2">
      <c r="A227" s="3"/>
      <c r="B227" s="1"/>
      <c r="C227" s="1"/>
    </row>
    <row r="228" spans="1:3" customFormat="1" x14ac:dyDescent="0.2">
      <c r="A228" s="3"/>
      <c r="B228" s="1"/>
      <c r="C228" s="1"/>
    </row>
    <row r="229" spans="1:3" customFormat="1" x14ac:dyDescent="0.2">
      <c r="A229" s="3"/>
      <c r="B229" s="1"/>
      <c r="C229" s="1"/>
    </row>
    <row r="230" spans="1:3" customFormat="1" x14ac:dyDescent="0.2">
      <c r="A230" s="3"/>
      <c r="B230" s="1"/>
      <c r="C230" s="1"/>
    </row>
    <row r="231" spans="1:3" customFormat="1" x14ac:dyDescent="0.2">
      <c r="A231" s="3"/>
      <c r="B231" s="1"/>
      <c r="C231" s="1"/>
    </row>
    <row r="232" spans="1:3" customFormat="1" x14ac:dyDescent="0.2">
      <c r="A232" s="3"/>
      <c r="B232" s="1"/>
      <c r="C232" s="1"/>
    </row>
    <row r="233" spans="1:3" customFormat="1" x14ac:dyDescent="0.2">
      <c r="A233" s="3"/>
      <c r="B233" s="1"/>
      <c r="C233" s="1"/>
    </row>
    <row r="234" spans="1:3" customFormat="1" x14ac:dyDescent="0.2">
      <c r="A234" s="3"/>
      <c r="B234" s="1"/>
      <c r="C234" s="1"/>
    </row>
    <row r="235" spans="1:3" customFormat="1" x14ac:dyDescent="0.2">
      <c r="A235" s="3"/>
      <c r="B235" s="1"/>
      <c r="C235" s="1"/>
    </row>
    <row r="236" spans="1:3" customFormat="1" x14ac:dyDescent="0.2">
      <c r="A236" s="3"/>
      <c r="B236" s="1"/>
      <c r="C236" s="1"/>
    </row>
    <row r="237" spans="1:3" customFormat="1" x14ac:dyDescent="0.2">
      <c r="A237" s="3"/>
      <c r="B237" s="1"/>
      <c r="C237" s="1"/>
    </row>
    <row r="238" spans="1:3" customFormat="1" x14ac:dyDescent="0.2">
      <c r="A238" s="3"/>
      <c r="B238" s="1"/>
      <c r="C238" s="1"/>
    </row>
    <row r="239" spans="1:3" customFormat="1" x14ac:dyDescent="0.2">
      <c r="A239" s="3"/>
      <c r="B239" s="1"/>
      <c r="C239" s="1"/>
    </row>
    <row r="240" spans="1:3" customFormat="1" x14ac:dyDescent="0.2">
      <c r="A240" s="3"/>
      <c r="B240" s="1"/>
      <c r="C240" s="1"/>
    </row>
    <row r="241" spans="1:3" customFormat="1" x14ac:dyDescent="0.2">
      <c r="A241" s="3"/>
      <c r="B241" s="1"/>
      <c r="C241" s="1"/>
    </row>
    <row r="242" spans="1:3" customFormat="1" x14ac:dyDescent="0.2">
      <c r="A242" s="3"/>
      <c r="B242" s="1"/>
      <c r="C242" s="1"/>
    </row>
    <row r="243" spans="1:3" customFormat="1" x14ac:dyDescent="0.2">
      <c r="A243" s="3"/>
      <c r="B243" s="1"/>
      <c r="C243" s="1"/>
    </row>
    <row r="244" spans="1:3" customFormat="1" x14ac:dyDescent="0.2">
      <c r="A244" s="3"/>
      <c r="B244" s="1"/>
      <c r="C244" s="1"/>
    </row>
    <row r="245" spans="1:3" customFormat="1" x14ac:dyDescent="0.2">
      <c r="A245" s="3"/>
      <c r="B245" s="1"/>
      <c r="C245" s="1"/>
    </row>
    <row r="246" spans="1:3" customFormat="1" x14ac:dyDescent="0.2">
      <c r="A246" s="3"/>
      <c r="B246" s="1"/>
      <c r="C246" s="1"/>
    </row>
    <row r="247" spans="1:3" customFormat="1" x14ac:dyDescent="0.2">
      <c r="A247" s="3"/>
      <c r="B247" s="1"/>
      <c r="C247" s="1"/>
    </row>
    <row r="248" spans="1:3" customFormat="1" x14ac:dyDescent="0.2">
      <c r="A248" s="3"/>
      <c r="B248" s="1"/>
      <c r="C248" s="1"/>
    </row>
    <row r="249" spans="1:3" customFormat="1" x14ac:dyDescent="0.2">
      <c r="A249" s="3"/>
      <c r="B249" s="1"/>
      <c r="C249" s="1"/>
    </row>
    <row r="250" spans="1:3" customFormat="1" x14ac:dyDescent="0.2">
      <c r="A250" s="3"/>
      <c r="B250" s="1"/>
      <c r="C250" s="1"/>
    </row>
    <row r="251" spans="1:3" customFormat="1" x14ac:dyDescent="0.2">
      <c r="A251" s="3"/>
      <c r="B251" s="1"/>
      <c r="C251" s="1"/>
    </row>
    <row r="252" spans="1:3" customFormat="1" x14ac:dyDescent="0.2">
      <c r="A252" s="3"/>
      <c r="B252" s="1"/>
      <c r="C252" s="1"/>
    </row>
    <row r="253" spans="1:3" customFormat="1" x14ac:dyDescent="0.2">
      <c r="A253" s="3"/>
      <c r="B253" s="1"/>
      <c r="C253" s="1"/>
    </row>
    <row r="254" spans="1:3" customFormat="1" x14ac:dyDescent="0.2">
      <c r="A254" s="3"/>
      <c r="B254" s="1"/>
      <c r="C254" s="1"/>
    </row>
    <row r="255" spans="1:3" customFormat="1" x14ac:dyDescent="0.2">
      <c r="A255" s="3"/>
      <c r="B255" s="1"/>
      <c r="C255" s="1"/>
    </row>
    <row r="256" spans="1:3" customFormat="1" x14ac:dyDescent="0.2">
      <c r="A256" s="3"/>
      <c r="B256" s="1"/>
      <c r="C256" s="1"/>
    </row>
    <row r="257" spans="1:3" customFormat="1" x14ac:dyDescent="0.2">
      <c r="A257" s="3"/>
      <c r="B257" s="1"/>
      <c r="C257" s="1"/>
    </row>
    <row r="258" spans="1:3" customFormat="1" x14ac:dyDescent="0.2">
      <c r="A258" s="3"/>
      <c r="B258" s="1"/>
      <c r="C258" s="1"/>
    </row>
    <row r="259" spans="1:3" customFormat="1" x14ac:dyDescent="0.2">
      <c r="A259" s="3"/>
      <c r="B259" s="1"/>
      <c r="C259" s="1"/>
    </row>
    <row r="260" spans="1:3" customFormat="1" x14ac:dyDescent="0.2">
      <c r="A260" s="3"/>
      <c r="B260" s="1"/>
      <c r="C260" s="1"/>
    </row>
    <row r="261" spans="1:3" customFormat="1" x14ac:dyDescent="0.2">
      <c r="A261" s="3"/>
      <c r="B261" s="1"/>
      <c r="C261" s="1"/>
    </row>
    <row r="262" spans="1:3" customFormat="1" x14ac:dyDescent="0.2">
      <c r="A262" s="3"/>
      <c r="B262" s="1"/>
      <c r="C262" s="1"/>
    </row>
    <row r="263" spans="1:3" customFormat="1" x14ac:dyDescent="0.2">
      <c r="A263" s="3"/>
      <c r="B263" s="1"/>
      <c r="C263" s="1"/>
    </row>
    <row r="264" spans="1:3" customFormat="1" x14ac:dyDescent="0.2">
      <c r="A264" s="3"/>
      <c r="B264" s="1"/>
      <c r="C264" s="1"/>
    </row>
    <row r="265" spans="1:3" customFormat="1" x14ac:dyDescent="0.2">
      <c r="A265" s="3"/>
      <c r="B265" s="1"/>
      <c r="C265" s="1"/>
    </row>
    <row r="266" spans="1:3" customFormat="1" x14ac:dyDescent="0.2">
      <c r="A266" s="3"/>
      <c r="B266" s="1"/>
      <c r="C266" s="1"/>
    </row>
    <row r="267" spans="1:3" customFormat="1" x14ac:dyDescent="0.2">
      <c r="A267" s="3"/>
      <c r="B267" s="1"/>
      <c r="C267" s="1"/>
    </row>
    <row r="268" spans="1:3" customFormat="1" x14ac:dyDescent="0.2">
      <c r="A268" s="3"/>
      <c r="B268" s="1"/>
      <c r="C268" s="1"/>
    </row>
    <row r="269" spans="1:3" customFormat="1" x14ac:dyDescent="0.2">
      <c r="A269" s="3"/>
      <c r="B269" s="1"/>
      <c r="C269" s="1"/>
    </row>
    <row r="270" spans="1:3" customFormat="1" x14ac:dyDescent="0.2">
      <c r="A270" s="3"/>
      <c r="B270" s="1"/>
      <c r="C270" s="1"/>
    </row>
    <row r="271" spans="1:3" customFormat="1" x14ac:dyDescent="0.2">
      <c r="A271" s="3"/>
      <c r="B271" s="1"/>
      <c r="C271" s="1"/>
    </row>
    <row r="272" spans="1:3" customFormat="1" x14ac:dyDescent="0.2">
      <c r="A272" s="3"/>
      <c r="B272" s="1"/>
      <c r="C272" s="1"/>
    </row>
    <row r="273" spans="1:3" customFormat="1" x14ac:dyDescent="0.2">
      <c r="A273" s="3"/>
      <c r="B273" s="1"/>
      <c r="C273" s="1"/>
    </row>
    <row r="274" spans="1:3" customFormat="1" x14ac:dyDescent="0.2">
      <c r="A274" s="3"/>
      <c r="B274" s="1"/>
      <c r="C274" s="1"/>
    </row>
    <row r="275" spans="1:3" customFormat="1" x14ac:dyDescent="0.2">
      <c r="A275" s="3"/>
      <c r="B275" s="1"/>
      <c r="C275" s="1"/>
    </row>
    <row r="276" spans="1:3" customFormat="1" x14ac:dyDescent="0.2">
      <c r="A276" s="3"/>
      <c r="B276" s="1"/>
      <c r="C276" s="1"/>
    </row>
    <row r="277" spans="1:3" customFormat="1" x14ac:dyDescent="0.2">
      <c r="A277" s="3"/>
      <c r="B277" s="1"/>
      <c r="C277" s="1"/>
    </row>
    <row r="278" spans="1:3" customFormat="1" x14ac:dyDescent="0.2">
      <c r="A278" s="3"/>
      <c r="B278" s="1"/>
      <c r="C278" s="1"/>
    </row>
    <row r="279" spans="1:3" customFormat="1" x14ac:dyDescent="0.2">
      <c r="A279" s="3"/>
      <c r="B279" s="1"/>
      <c r="C279" s="1"/>
    </row>
    <row r="280" spans="1:3" customFormat="1" x14ac:dyDescent="0.2">
      <c r="A280" s="3"/>
      <c r="B280" s="1"/>
      <c r="C280" s="1"/>
    </row>
    <row r="281" spans="1:3" customFormat="1" x14ac:dyDescent="0.2">
      <c r="A281" s="3"/>
      <c r="B281" s="1"/>
      <c r="C281" s="1"/>
    </row>
    <row r="282" spans="1:3" customFormat="1" x14ac:dyDescent="0.2">
      <c r="A282" s="3"/>
      <c r="B282" s="1"/>
      <c r="C282" s="1"/>
    </row>
    <row r="283" spans="1:3" customFormat="1" x14ac:dyDescent="0.2">
      <c r="A283" s="3"/>
      <c r="B283" s="1"/>
      <c r="C283" s="1"/>
    </row>
    <row r="284" spans="1:3" customFormat="1" x14ac:dyDescent="0.2">
      <c r="A284" s="3"/>
      <c r="B284" s="1"/>
      <c r="C284" s="1"/>
    </row>
    <row r="285" spans="1:3" customFormat="1" x14ac:dyDescent="0.2">
      <c r="A285" s="3"/>
      <c r="B285" s="1"/>
      <c r="C285" s="1"/>
    </row>
    <row r="286" spans="1:3" customFormat="1" x14ac:dyDescent="0.2">
      <c r="A286" s="3"/>
      <c r="B286" s="1"/>
      <c r="C286" s="1"/>
    </row>
    <row r="287" spans="1:3" customFormat="1" x14ac:dyDescent="0.2">
      <c r="A287" s="3"/>
      <c r="B287" s="1"/>
      <c r="C287" s="1"/>
    </row>
    <row r="288" spans="1:3" customFormat="1" x14ac:dyDescent="0.2">
      <c r="A288" s="3"/>
      <c r="B288" s="1"/>
      <c r="C288" s="1"/>
    </row>
    <row r="289" spans="1:3" customFormat="1" x14ac:dyDescent="0.2">
      <c r="A289" s="3"/>
      <c r="B289" s="1"/>
      <c r="C289" s="1"/>
    </row>
    <row r="290" spans="1:3" customFormat="1" x14ac:dyDescent="0.2">
      <c r="A290" s="3"/>
      <c r="B290" s="1"/>
      <c r="C290" s="1"/>
    </row>
    <row r="291" spans="1:3" customFormat="1" x14ac:dyDescent="0.2">
      <c r="A291" s="3"/>
      <c r="B291" s="1"/>
      <c r="C291" s="1"/>
    </row>
    <row r="292" spans="1:3" customFormat="1" x14ac:dyDescent="0.2">
      <c r="A292" s="3"/>
      <c r="B292" s="1"/>
      <c r="C292" s="1"/>
    </row>
    <row r="293" spans="1:3" customFormat="1" x14ac:dyDescent="0.2">
      <c r="A293" s="3"/>
      <c r="B293" s="1"/>
      <c r="C293" s="1"/>
    </row>
    <row r="294" spans="1:3" customFormat="1" x14ac:dyDescent="0.2">
      <c r="A294" s="3"/>
      <c r="B294" s="1"/>
      <c r="C294" s="1"/>
    </row>
    <row r="295" spans="1:3" customFormat="1" x14ac:dyDescent="0.2">
      <c r="A295" s="3"/>
      <c r="B295" s="1"/>
      <c r="C295" s="1"/>
    </row>
    <row r="296" spans="1:3" customFormat="1" x14ac:dyDescent="0.2">
      <c r="A296" s="3"/>
      <c r="B296" s="1"/>
      <c r="C296" s="1"/>
    </row>
    <row r="297" spans="1:3" customFormat="1" x14ac:dyDescent="0.2">
      <c r="A297" s="3"/>
      <c r="B297" s="1"/>
      <c r="C297" s="1"/>
    </row>
    <row r="298" spans="1:3" customFormat="1" x14ac:dyDescent="0.2">
      <c r="A298" s="3"/>
      <c r="B298" s="1"/>
      <c r="C298" s="1"/>
    </row>
    <row r="299" spans="1:3" customFormat="1" x14ac:dyDescent="0.2">
      <c r="A299" s="3"/>
      <c r="B299" s="1"/>
      <c r="C299" s="1"/>
    </row>
    <row r="300" spans="1:3" customFormat="1" x14ac:dyDescent="0.2">
      <c r="A300" s="3"/>
      <c r="B300" s="1"/>
      <c r="C300" s="1"/>
    </row>
    <row r="301" spans="1:3" customFormat="1" x14ac:dyDescent="0.2">
      <c r="A301" s="3"/>
      <c r="B301" s="1"/>
      <c r="C301" s="1"/>
    </row>
    <row r="302" spans="1:3" customFormat="1" x14ac:dyDescent="0.2">
      <c r="A302" s="3"/>
      <c r="B302" s="1"/>
      <c r="C302" s="1"/>
    </row>
    <row r="303" spans="1:3" customFormat="1" x14ac:dyDescent="0.2">
      <c r="A303" s="3"/>
      <c r="B303" s="1"/>
      <c r="C303" s="1"/>
    </row>
    <row r="304" spans="1:3" customFormat="1" x14ac:dyDescent="0.2">
      <c r="A304" s="3"/>
      <c r="B304" s="1"/>
      <c r="C304" s="1"/>
    </row>
    <row r="305" spans="1:3" customFormat="1" x14ac:dyDescent="0.2">
      <c r="A305" s="3"/>
      <c r="B305" s="1"/>
      <c r="C305" s="1"/>
    </row>
    <row r="306" spans="1:3" customFormat="1" x14ac:dyDescent="0.2">
      <c r="A306" s="3"/>
      <c r="B306" s="1"/>
      <c r="C306" s="1"/>
    </row>
    <row r="307" spans="1:3" customFormat="1" x14ac:dyDescent="0.2">
      <c r="A307" s="3"/>
      <c r="B307" s="1"/>
      <c r="C307" s="1"/>
    </row>
    <row r="308" spans="1:3" customFormat="1" x14ac:dyDescent="0.2">
      <c r="A308" s="3"/>
      <c r="B308" s="1"/>
      <c r="C308" s="1"/>
    </row>
    <row r="309" spans="1:3" customFormat="1" x14ac:dyDescent="0.2">
      <c r="A309" s="3"/>
      <c r="B309" s="1"/>
      <c r="C309" s="1"/>
    </row>
    <row r="310" spans="1:3" customFormat="1" x14ac:dyDescent="0.2">
      <c r="A310" s="3"/>
      <c r="B310" s="1"/>
      <c r="C310" s="1"/>
    </row>
    <row r="311" spans="1:3" customFormat="1" x14ac:dyDescent="0.2">
      <c r="A311" s="3"/>
      <c r="B311" s="1"/>
      <c r="C311" s="1"/>
    </row>
    <row r="312" spans="1:3" customFormat="1" x14ac:dyDescent="0.2">
      <c r="A312" s="3"/>
      <c r="B312" s="1"/>
      <c r="C312" s="1"/>
    </row>
    <row r="313" spans="1:3" customFormat="1" x14ac:dyDescent="0.2">
      <c r="A313" s="3"/>
      <c r="B313" s="1"/>
      <c r="C313" s="1"/>
    </row>
    <row r="314" spans="1:3" customFormat="1" x14ac:dyDescent="0.2">
      <c r="A314" s="3"/>
      <c r="B314" s="1"/>
      <c r="C314" s="1"/>
    </row>
    <row r="315" spans="1:3" customFormat="1" x14ac:dyDescent="0.2">
      <c r="A315" s="3"/>
      <c r="B315" s="1"/>
      <c r="C315" s="1"/>
    </row>
    <row r="316" spans="1:3" customFormat="1" x14ac:dyDescent="0.2">
      <c r="A316" s="3"/>
      <c r="B316" s="1"/>
      <c r="C316" s="1"/>
    </row>
    <row r="317" spans="1:3" customFormat="1" x14ac:dyDescent="0.2">
      <c r="A317" s="3"/>
      <c r="B317" s="1"/>
      <c r="C317" s="1"/>
    </row>
    <row r="318" spans="1:3" customFormat="1" x14ac:dyDescent="0.2">
      <c r="A318" s="3"/>
      <c r="B318" s="1"/>
      <c r="C318" s="1"/>
    </row>
    <row r="319" spans="1:3" customFormat="1" x14ac:dyDescent="0.2">
      <c r="A319" s="3"/>
      <c r="B319" s="1"/>
      <c r="C319" s="1"/>
    </row>
    <row r="320" spans="1:3" customFormat="1" x14ac:dyDescent="0.2">
      <c r="A320" s="3"/>
      <c r="B320" s="1"/>
      <c r="C320" s="1"/>
    </row>
    <row r="321" spans="1:3" customFormat="1" x14ac:dyDescent="0.2">
      <c r="A321" s="3"/>
      <c r="B321" s="1"/>
      <c r="C321" s="1"/>
    </row>
    <row r="322" spans="1:3" customFormat="1" x14ac:dyDescent="0.2">
      <c r="A322" s="3"/>
      <c r="B322" s="1"/>
      <c r="C322" s="1"/>
    </row>
    <row r="323" spans="1:3" customFormat="1" x14ac:dyDescent="0.2">
      <c r="A323" s="3"/>
      <c r="B323" s="1"/>
      <c r="C323" s="1"/>
    </row>
    <row r="324" spans="1:3" customFormat="1" x14ac:dyDescent="0.2">
      <c r="A324" s="3"/>
      <c r="B324" s="1"/>
      <c r="C324" s="1"/>
    </row>
    <row r="325" spans="1:3" customFormat="1" x14ac:dyDescent="0.2">
      <c r="A325" s="3"/>
      <c r="B325" s="1"/>
      <c r="C325" s="1"/>
    </row>
  </sheetData>
  <autoFilter ref="A1:H122"/>
  <dataConsolidate/>
  <customSheetViews>
    <customSheetView guid="{0C1A0BF3-30C1-459D-BC80-518D0CF8F3AE}" showAutoFilter="1">
      <pane ySplit="1" topLeftCell="A2" activePane="bottomLeft" state="frozen"/>
      <selection pane="bottomLeft" activeCell="A2" sqref="A1:D149"/>
      <pageMargins left="0.78740157499999996" right="0.78740157499999996" top="0.984251969" bottom="0.984251969" header="0.4921259845" footer="0.4921259845"/>
      <pageSetup paperSize="9" orientation="portrait" r:id="rId1"/>
      <headerFooter alignWithMargins="0"/>
      <autoFilter ref="B1:D1"/>
    </customSheetView>
  </customSheetViews>
  <phoneticPr fontId="1" type="noConversion"/>
  <pageMargins left="0.78740157499999996" right="0.78740157499999996" top="0.984251969" bottom="0.984251969" header="0.4921259845" footer="0.4921259845"/>
  <pageSetup paperSize="9" scale="51" fitToHeight="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39"/>
  <sheetViews>
    <sheetView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6.5703125" style="8" customWidth="1"/>
    <col min="2" max="2" width="10.85546875" style="7" customWidth="1"/>
    <col min="3" max="3" width="33.5703125" style="7" customWidth="1"/>
    <col min="4" max="4" width="21" style="7" customWidth="1"/>
    <col min="5" max="5" width="23.5703125" style="8" customWidth="1"/>
    <col min="6" max="6" width="34.28515625" style="7" hidden="1" customWidth="1"/>
    <col min="7" max="7" width="9.140625" style="7" customWidth="1"/>
    <col min="8" max="21" width="9.140625" style="8" customWidth="1"/>
    <col min="22" max="16384" width="9.140625" style="8"/>
  </cols>
  <sheetData>
    <row r="1" spans="1:14" ht="60.75" customHeight="1" x14ac:dyDescent="0.2">
      <c r="A1" s="72"/>
      <c r="B1" s="5"/>
      <c r="C1" s="95" t="s">
        <v>122</v>
      </c>
      <c r="D1" s="95"/>
      <c r="E1" s="95"/>
      <c r="F1" s="95"/>
      <c r="G1" s="95"/>
    </row>
    <row r="2" spans="1:14" ht="33.75" customHeight="1" x14ac:dyDescent="0.2"/>
    <row r="3" spans="1:14" ht="31.5" customHeight="1" x14ac:dyDescent="0.2">
      <c r="A3" s="4" t="s">
        <v>47</v>
      </c>
      <c r="B3" s="5"/>
      <c r="C3" s="5"/>
      <c r="D3" s="5"/>
      <c r="E3" s="5"/>
      <c r="F3" s="5"/>
      <c r="J3" s="95"/>
      <c r="K3" s="95"/>
      <c r="L3" s="95"/>
      <c r="M3" s="95"/>
      <c r="N3" s="95"/>
    </row>
    <row r="4" spans="1:14" ht="51" customHeight="1" x14ac:dyDescent="0.2">
      <c r="A4" s="6" t="s">
        <v>48</v>
      </c>
      <c r="B4" s="5"/>
      <c r="C4" s="5"/>
      <c r="D4" s="5"/>
      <c r="E4" s="5"/>
      <c r="F4" s="5"/>
    </row>
    <row r="5" spans="1:14" s="5" customFormat="1" ht="22.5" customHeight="1" x14ac:dyDescent="0.2">
      <c r="A5" s="5" t="s">
        <v>50</v>
      </c>
      <c r="C5" s="96" t="str">
        <f>vyber!B7&amp;" "&amp;vyber!B8</f>
        <v xml:space="preserve"> </v>
      </c>
      <c r="D5" s="96"/>
      <c r="E5" s="96"/>
      <c r="F5" s="22"/>
      <c r="G5" s="22"/>
    </row>
    <row r="6" spans="1:14" s="5" customFormat="1" ht="22.5" customHeight="1" x14ac:dyDescent="0.2">
      <c r="A6" s="5" t="s">
        <v>49</v>
      </c>
      <c r="B6" s="25">
        <f>vyber!B9</f>
        <v>0</v>
      </c>
      <c r="C6" s="22"/>
      <c r="D6" s="22"/>
      <c r="F6" s="22"/>
      <c r="G6" s="22"/>
    </row>
    <row r="7" spans="1:14" ht="15" x14ac:dyDescent="0.25">
      <c r="A7" s="10"/>
      <c r="B7" s="9"/>
      <c r="C7" s="9"/>
      <c r="D7" s="9"/>
      <c r="E7" s="10"/>
    </row>
    <row r="8" spans="1:14" s="27" customFormat="1" ht="18" customHeight="1" x14ac:dyDescent="0.2">
      <c r="A8" s="28" t="s">
        <v>51</v>
      </c>
      <c r="B8" s="29" t="s">
        <v>57</v>
      </c>
      <c r="C8" s="18" t="s">
        <v>1</v>
      </c>
      <c r="D8" s="97" t="s">
        <v>2</v>
      </c>
      <c r="E8" s="97"/>
      <c r="F8" s="26"/>
      <c r="G8" s="26"/>
    </row>
    <row r="9" spans="1:14" ht="18" customHeight="1" x14ac:dyDescent="0.2">
      <c r="A9" s="20">
        <v>1</v>
      </c>
      <c r="B9" s="20" t="e">
        <f>VLOOKUP(F9,kanon!$A$1:'kanon'!$H$122,7)</f>
        <v>#NUM!</v>
      </c>
      <c r="C9" s="19" t="e">
        <f>VLOOKUP(F9,kanon!$A$1:'kanon'!$H$122,4)</f>
        <v>#NUM!</v>
      </c>
      <c r="D9" s="98" t="e">
        <f>VLOOKUP(F9,kanon!$A$1:'kanon'!$H$122,5)</f>
        <v>#NUM!</v>
      </c>
      <c r="E9" s="98"/>
      <c r="F9" s="7" t="e">
        <f>SMALL(vyber!$A$19:'vyber'!$A$38,A9)</f>
        <v>#NUM!</v>
      </c>
    </row>
    <row r="10" spans="1:14" ht="18" customHeight="1" x14ac:dyDescent="0.2">
      <c r="A10" s="21">
        <v>2</v>
      </c>
      <c r="B10" s="21" t="e">
        <f>VLOOKUP(F10,kanon!$A$1:'kanon'!$H$122,7)</f>
        <v>#NUM!</v>
      </c>
      <c r="C10" s="11" t="e">
        <f>VLOOKUP(F10,kanon!$A$1:'kanon'!$H$122,4)</f>
        <v>#NUM!</v>
      </c>
      <c r="D10" s="94" t="e">
        <f>VLOOKUP(F10,kanon!$A$1:'kanon'!$H$122,5)</f>
        <v>#NUM!</v>
      </c>
      <c r="E10" s="94"/>
      <c r="F10" s="7" t="e">
        <f>SMALL(vyber!$A$19:'vyber'!$A$38,A10)</f>
        <v>#NUM!</v>
      </c>
    </row>
    <row r="11" spans="1:14" ht="18" customHeight="1" x14ac:dyDescent="0.2">
      <c r="A11" s="21">
        <v>3</v>
      </c>
      <c r="B11" s="21" t="e">
        <f>VLOOKUP(F11,kanon!$A$1:'kanon'!$H$122,7)</f>
        <v>#NUM!</v>
      </c>
      <c r="C11" s="11" t="e">
        <f>VLOOKUP(F11,kanon!$A$1:'kanon'!$H$122,4)</f>
        <v>#NUM!</v>
      </c>
      <c r="D11" s="94" t="e">
        <f>VLOOKUP(F11,kanon!$A$1:'kanon'!$H$122,5)</f>
        <v>#NUM!</v>
      </c>
      <c r="E11" s="94"/>
      <c r="F11" s="7" t="e">
        <f>SMALL(vyber!$A$19:'vyber'!$A$38,A11)</f>
        <v>#NUM!</v>
      </c>
    </row>
    <row r="12" spans="1:14" ht="18" customHeight="1" x14ac:dyDescent="0.2">
      <c r="A12" s="21">
        <v>4</v>
      </c>
      <c r="B12" s="21" t="e">
        <f>VLOOKUP(F12,kanon!$A$1:'kanon'!$H$122,7)</f>
        <v>#NUM!</v>
      </c>
      <c r="C12" s="11" t="e">
        <f>VLOOKUP(F12,kanon!$A$1:'kanon'!$H$122,4)</f>
        <v>#NUM!</v>
      </c>
      <c r="D12" s="94" t="e">
        <f>VLOOKUP(F12,kanon!$A$1:'kanon'!$H$122,5)</f>
        <v>#NUM!</v>
      </c>
      <c r="E12" s="94"/>
      <c r="F12" s="7" t="e">
        <f>SMALL(vyber!$A$19:'vyber'!$A$38,A12)</f>
        <v>#NUM!</v>
      </c>
    </row>
    <row r="13" spans="1:14" ht="18" customHeight="1" x14ac:dyDescent="0.2">
      <c r="A13" s="21">
        <v>5</v>
      </c>
      <c r="B13" s="21" t="e">
        <f>VLOOKUP(F13,kanon!$A$1:'kanon'!$H$122,7)</f>
        <v>#NUM!</v>
      </c>
      <c r="C13" s="11" t="e">
        <f>VLOOKUP(F13,kanon!$A$1:'kanon'!$H$122,4)</f>
        <v>#NUM!</v>
      </c>
      <c r="D13" s="94" t="e">
        <f>VLOOKUP(F13,kanon!$A$1:'kanon'!$H$122,5)</f>
        <v>#NUM!</v>
      </c>
      <c r="E13" s="94"/>
      <c r="F13" s="7" t="e">
        <f>SMALL(vyber!$A$19:'vyber'!$A$38,A13)</f>
        <v>#NUM!</v>
      </c>
    </row>
    <row r="14" spans="1:14" ht="18" customHeight="1" x14ac:dyDescent="0.2">
      <c r="A14" s="21">
        <v>6</v>
      </c>
      <c r="B14" s="21" t="e">
        <f>VLOOKUP(F14,kanon!$A$1:'kanon'!$H$122,7)</f>
        <v>#NUM!</v>
      </c>
      <c r="C14" s="11" t="e">
        <f>VLOOKUP(F14,kanon!$A$1:'kanon'!$H$122,4)</f>
        <v>#NUM!</v>
      </c>
      <c r="D14" s="94" t="e">
        <f>VLOOKUP(F14,kanon!$A$1:'kanon'!$H$122,5)</f>
        <v>#NUM!</v>
      </c>
      <c r="E14" s="94"/>
      <c r="F14" s="7" t="e">
        <f>SMALL(vyber!$A$19:'vyber'!$A$38,A14)</f>
        <v>#NUM!</v>
      </c>
    </row>
    <row r="15" spans="1:14" ht="18" customHeight="1" x14ac:dyDescent="0.2">
      <c r="A15" s="21">
        <v>7</v>
      </c>
      <c r="B15" s="21" t="e">
        <f>VLOOKUP(F15,kanon!$A$1:'kanon'!$H$122,7)</f>
        <v>#NUM!</v>
      </c>
      <c r="C15" s="11" t="e">
        <f>VLOOKUP(F15,kanon!$A$1:'kanon'!$H$122,4)</f>
        <v>#NUM!</v>
      </c>
      <c r="D15" s="94" t="e">
        <f>VLOOKUP(F15,kanon!$A$1:'kanon'!$H$122,5)</f>
        <v>#NUM!</v>
      </c>
      <c r="E15" s="94"/>
      <c r="F15" s="7" t="e">
        <f>SMALL(vyber!$A$19:'vyber'!$A$38,A15)</f>
        <v>#NUM!</v>
      </c>
    </row>
    <row r="16" spans="1:14" ht="18" customHeight="1" x14ac:dyDescent="0.2">
      <c r="A16" s="21">
        <v>8</v>
      </c>
      <c r="B16" s="21" t="e">
        <f>VLOOKUP(F16,kanon!$A$1:'kanon'!$H$122,7)</f>
        <v>#NUM!</v>
      </c>
      <c r="C16" s="11" t="e">
        <f>VLOOKUP(F16,kanon!$A$1:'kanon'!$H$122,4)</f>
        <v>#NUM!</v>
      </c>
      <c r="D16" s="94" t="e">
        <f>VLOOKUP(F16,kanon!$A$1:'kanon'!$H$122,5)</f>
        <v>#NUM!</v>
      </c>
      <c r="E16" s="94"/>
      <c r="F16" s="7" t="e">
        <f>SMALL(vyber!$A$19:'vyber'!$A$38,A16)</f>
        <v>#NUM!</v>
      </c>
    </row>
    <row r="17" spans="1:7" ht="18" customHeight="1" x14ac:dyDescent="0.2">
      <c r="A17" s="21">
        <v>9</v>
      </c>
      <c r="B17" s="21" t="e">
        <f>VLOOKUP(F17,kanon!$A$1:'kanon'!$H$122,7)</f>
        <v>#NUM!</v>
      </c>
      <c r="C17" s="11" t="e">
        <f>VLOOKUP(F17,kanon!$A$1:'kanon'!$H$122,4)</f>
        <v>#NUM!</v>
      </c>
      <c r="D17" s="94" t="e">
        <f>VLOOKUP(F17,kanon!$A$1:'kanon'!$H$122,5)</f>
        <v>#NUM!</v>
      </c>
      <c r="E17" s="94"/>
      <c r="F17" s="7" t="e">
        <f>SMALL(vyber!$A$19:'vyber'!$A$38,A17)</f>
        <v>#NUM!</v>
      </c>
    </row>
    <row r="18" spans="1:7" ht="18" customHeight="1" x14ac:dyDescent="0.2">
      <c r="A18" s="21">
        <v>10</v>
      </c>
      <c r="B18" s="21" t="e">
        <f>VLOOKUP(F18,kanon!$A$1:'kanon'!$H$122,7)</f>
        <v>#NUM!</v>
      </c>
      <c r="C18" s="11" t="e">
        <f>VLOOKUP(F18,kanon!$A$1:'kanon'!$H$122,4)</f>
        <v>#NUM!</v>
      </c>
      <c r="D18" s="94" t="e">
        <f>VLOOKUP(F18,kanon!$A$1:'kanon'!$H$122,5)</f>
        <v>#NUM!</v>
      </c>
      <c r="E18" s="94"/>
      <c r="F18" s="7" t="e">
        <f>SMALL(vyber!$A$19:'vyber'!$A$38,A18)</f>
        <v>#NUM!</v>
      </c>
    </row>
    <row r="19" spans="1:7" ht="18" customHeight="1" x14ac:dyDescent="0.2">
      <c r="A19" s="21">
        <v>11</v>
      </c>
      <c r="B19" s="21" t="e">
        <f>VLOOKUP(F19,kanon!$A$1:'kanon'!$H$122,7)</f>
        <v>#NUM!</v>
      </c>
      <c r="C19" s="11" t="e">
        <f>VLOOKUP(F19,kanon!$A$1:'kanon'!$H$122,4)</f>
        <v>#NUM!</v>
      </c>
      <c r="D19" s="94" t="e">
        <f>VLOOKUP(F19,kanon!$A$1:'kanon'!$H$122,5)</f>
        <v>#NUM!</v>
      </c>
      <c r="E19" s="94"/>
      <c r="F19" s="7" t="e">
        <f>SMALL(vyber!$A$19:'vyber'!$A$38,A19)</f>
        <v>#NUM!</v>
      </c>
    </row>
    <row r="20" spans="1:7" ht="18" customHeight="1" x14ac:dyDescent="0.2">
      <c r="A20" s="21">
        <v>12</v>
      </c>
      <c r="B20" s="21" t="e">
        <f>VLOOKUP(F20,kanon!$A$1:'kanon'!$H$122,7)</f>
        <v>#NUM!</v>
      </c>
      <c r="C20" s="11" t="e">
        <f>VLOOKUP(F20,kanon!$A$1:'kanon'!$H$122,4)</f>
        <v>#NUM!</v>
      </c>
      <c r="D20" s="94" t="e">
        <f>VLOOKUP(F20,kanon!$A$1:'kanon'!$H$122,5)</f>
        <v>#NUM!</v>
      </c>
      <c r="E20" s="94"/>
      <c r="F20" s="7" t="e">
        <f>SMALL(vyber!$A$19:'vyber'!$A$38,A20)</f>
        <v>#NUM!</v>
      </c>
    </row>
    <row r="21" spans="1:7" ht="18" customHeight="1" x14ac:dyDescent="0.2">
      <c r="A21" s="21">
        <v>13</v>
      </c>
      <c r="B21" s="21" t="e">
        <f>VLOOKUP(F21,kanon!$A$1:'kanon'!$H$122,7)</f>
        <v>#NUM!</v>
      </c>
      <c r="C21" s="11" t="e">
        <f>VLOOKUP(F21,kanon!$A$1:'kanon'!$H$122,4)</f>
        <v>#NUM!</v>
      </c>
      <c r="D21" s="94" t="e">
        <f>VLOOKUP(F21,kanon!$A$1:'kanon'!$H$122,5)</f>
        <v>#NUM!</v>
      </c>
      <c r="E21" s="94"/>
      <c r="F21" s="7" t="e">
        <f>SMALL(vyber!$A$19:'vyber'!$A$38,A21)</f>
        <v>#NUM!</v>
      </c>
    </row>
    <row r="22" spans="1:7" ht="18" customHeight="1" x14ac:dyDescent="0.2">
      <c r="A22" s="21">
        <v>14</v>
      </c>
      <c r="B22" s="21" t="e">
        <f>VLOOKUP(F22,kanon!$A$1:'kanon'!$H$122,7)</f>
        <v>#NUM!</v>
      </c>
      <c r="C22" s="11" t="e">
        <f>VLOOKUP(F22,kanon!$A$1:'kanon'!$H$122,4)</f>
        <v>#NUM!</v>
      </c>
      <c r="D22" s="94" t="e">
        <f>VLOOKUP(F22,kanon!$A$1:'kanon'!$H$122,5)</f>
        <v>#NUM!</v>
      </c>
      <c r="E22" s="94"/>
      <c r="F22" s="7" t="e">
        <f>SMALL(vyber!$A$19:'vyber'!$A$38,A22)</f>
        <v>#NUM!</v>
      </c>
    </row>
    <row r="23" spans="1:7" ht="18" customHeight="1" x14ac:dyDescent="0.2">
      <c r="A23" s="21">
        <v>15</v>
      </c>
      <c r="B23" s="21" t="e">
        <f>VLOOKUP(F23,kanon!$A$1:'kanon'!$H$122,7)</f>
        <v>#NUM!</v>
      </c>
      <c r="C23" s="11" t="e">
        <f>VLOOKUP(F23,kanon!$A$1:'kanon'!$H$122,4)</f>
        <v>#NUM!</v>
      </c>
      <c r="D23" s="94" t="e">
        <f>VLOOKUP(F23,kanon!$A$1:'kanon'!$H$122,5)</f>
        <v>#NUM!</v>
      </c>
      <c r="E23" s="94"/>
      <c r="F23" s="7" t="e">
        <f>SMALL(vyber!$A$19:'vyber'!$A$38,A23)</f>
        <v>#NUM!</v>
      </c>
    </row>
    <row r="24" spans="1:7" ht="18" customHeight="1" x14ac:dyDescent="0.2">
      <c r="A24" s="21">
        <v>16</v>
      </c>
      <c r="B24" s="21" t="e">
        <f>VLOOKUP(F24,kanon!$A$1:'kanon'!$H$122,7)</f>
        <v>#NUM!</v>
      </c>
      <c r="C24" s="11" t="e">
        <f>VLOOKUP(F24,kanon!$A$1:'kanon'!$H$122,4)</f>
        <v>#NUM!</v>
      </c>
      <c r="D24" s="94" t="e">
        <f>VLOOKUP(F24,kanon!$A$1:'kanon'!$H$122,5)</f>
        <v>#NUM!</v>
      </c>
      <c r="E24" s="94"/>
      <c r="F24" s="7" t="e">
        <f>SMALL(vyber!$A$19:'vyber'!$A$38,A24)</f>
        <v>#NUM!</v>
      </c>
    </row>
    <row r="25" spans="1:7" ht="18" customHeight="1" x14ac:dyDescent="0.2">
      <c r="A25" s="21">
        <v>17</v>
      </c>
      <c r="B25" s="21" t="e">
        <f>VLOOKUP(F25,kanon!$A$1:'kanon'!$H$122,7)</f>
        <v>#NUM!</v>
      </c>
      <c r="C25" s="11" t="e">
        <f>VLOOKUP(F25,kanon!$A$1:'kanon'!$H$122,4)</f>
        <v>#NUM!</v>
      </c>
      <c r="D25" s="94" t="e">
        <f>VLOOKUP(F25,kanon!$A$1:'kanon'!$H$122,5)</f>
        <v>#NUM!</v>
      </c>
      <c r="E25" s="94"/>
      <c r="F25" s="7" t="e">
        <f>SMALL(vyber!$A$19:'vyber'!$A$38,A25)</f>
        <v>#NUM!</v>
      </c>
    </row>
    <row r="26" spans="1:7" ht="18" customHeight="1" x14ac:dyDescent="0.2">
      <c r="A26" s="21">
        <v>18</v>
      </c>
      <c r="B26" s="21" t="e">
        <f>VLOOKUP(F26,kanon!$A$1:'kanon'!$H$122,7)</f>
        <v>#NUM!</v>
      </c>
      <c r="C26" s="11" t="e">
        <f>VLOOKUP(F26,kanon!$A$1:'kanon'!$H$122,4)</f>
        <v>#NUM!</v>
      </c>
      <c r="D26" s="94" t="e">
        <f>VLOOKUP(F26,kanon!$A$1:'kanon'!$H$122,5)</f>
        <v>#NUM!</v>
      </c>
      <c r="E26" s="94"/>
      <c r="F26" s="7" t="e">
        <f>SMALL(vyber!$A$19:'vyber'!$A$38,A26)</f>
        <v>#NUM!</v>
      </c>
    </row>
    <row r="27" spans="1:7" ht="18" customHeight="1" x14ac:dyDescent="0.2">
      <c r="A27" s="21">
        <v>19</v>
      </c>
      <c r="B27" s="21" t="e">
        <f>VLOOKUP(F27,kanon!$A$1:'kanon'!$H$122,7)</f>
        <v>#NUM!</v>
      </c>
      <c r="C27" s="11" t="e">
        <f>VLOOKUP(F27,kanon!$A$1:'kanon'!$H$122,4)</f>
        <v>#NUM!</v>
      </c>
      <c r="D27" s="94" t="e">
        <f>VLOOKUP(F27,kanon!$A$1:'kanon'!$H$122,5)</f>
        <v>#NUM!</v>
      </c>
      <c r="E27" s="94"/>
      <c r="F27" s="7" t="e">
        <f>SMALL(vyber!$A$19:'vyber'!$A$38,A27)</f>
        <v>#NUM!</v>
      </c>
    </row>
    <row r="28" spans="1:7" s="24" customFormat="1" ht="18" customHeight="1" x14ac:dyDescent="0.2">
      <c r="A28" s="12">
        <v>20</v>
      </c>
      <c r="B28" s="12" t="e">
        <f>VLOOKUP(F28,kanon!$A$1:'kanon'!$H$122,7)</f>
        <v>#NUM!</v>
      </c>
      <c r="C28" s="13" t="e">
        <f>VLOOKUP(F28,kanon!$A$1:'kanon'!$H$122,4)</f>
        <v>#NUM!</v>
      </c>
      <c r="D28" s="93" t="e">
        <f>VLOOKUP(F28,kanon!$A$1:'kanon'!$H$122,5)</f>
        <v>#NUM!</v>
      </c>
      <c r="E28" s="93"/>
      <c r="F28" s="23" t="e">
        <f>SMALL(vyber!$A$19:'vyber'!$A$38,A28)</f>
        <v>#NUM!</v>
      </c>
      <c r="G28" s="23"/>
    </row>
    <row r="38" spans="4:5" x14ac:dyDescent="0.2">
      <c r="D38" s="8"/>
      <c r="E38" s="31"/>
    </row>
    <row r="39" spans="4:5" x14ac:dyDescent="0.2">
      <c r="D39" s="8"/>
      <c r="E39" s="30" t="s">
        <v>60</v>
      </c>
    </row>
  </sheetData>
  <sheetProtection algorithmName="SHA-512" hashValue="i0rF2nbFcXlKS52LkUJM15cssgzQh7EMar5tbaadNKr/xNqxouCe2qyx6N7FvOyET+4Othjlrp3NPHFl/f1/fg==" saltValue="I010F3QpLOzeYtRa6ceo0w==" spinCount="100000" sheet="1" objects="1" scenarios="1"/>
  <mergeCells count="24">
    <mergeCell ref="J3:N3"/>
    <mergeCell ref="C1:G1"/>
    <mergeCell ref="C5:E5"/>
    <mergeCell ref="D13:E13"/>
    <mergeCell ref="D8:E8"/>
    <mergeCell ref="D9:E9"/>
    <mergeCell ref="D10:E10"/>
    <mergeCell ref="D11:E11"/>
    <mergeCell ref="D12:E12"/>
    <mergeCell ref="D28:E28"/>
    <mergeCell ref="D14:E14"/>
    <mergeCell ref="D15:E15"/>
    <mergeCell ref="D16:E16"/>
    <mergeCell ref="D17:E17"/>
    <mergeCell ref="D25:E25"/>
    <mergeCell ref="D26:E26"/>
    <mergeCell ref="D27:E27"/>
    <mergeCell ref="D22:E22"/>
    <mergeCell ref="D24:E24"/>
    <mergeCell ref="D23:E23"/>
    <mergeCell ref="D18:E18"/>
    <mergeCell ref="D19:E19"/>
    <mergeCell ref="D20:E20"/>
    <mergeCell ref="D21:E21"/>
  </mergeCells>
  <pageMargins left="0.43307086614173229" right="0.23622047244094491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vyber</vt:lpstr>
      <vt:lpstr>kanon</vt:lpstr>
      <vt:lpstr>tisk</vt:lpstr>
      <vt:lpstr>tisk!Oblast_tisku</vt:lpstr>
    </vt:vector>
  </TitlesOfParts>
  <Company>GUH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Ivoš</dc:creator>
  <cp:lastModifiedBy>renka</cp:lastModifiedBy>
  <cp:lastPrinted>2022-08-25T09:24:39Z</cp:lastPrinted>
  <dcterms:created xsi:type="dcterms:W3CDTF">2011-05-12T19:57:32Z</dcterms:created>
  <dcterms:modified xsi:type="dcterms:W3CDTF">2024-09-03T12:45:03Z</dcterms:modified>
</cp:coreProperties>
</file>